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activeTab="0"/>
  </bookViews>
  <sheets>
    <sheet name="Bill Calculator" sheetId="1" r:id="rId1"/>
    <sheet name="Sheet 2" sheetId="2" state="hidden" r:id="rId2"/>
  </sheets>
  <definedNames>
    <definedName name="Month">'Sheet 2'!$B$2:$B$13</definedName>
    <definedName name="Tariff">'Sheet 2'!$C$2:$C$4</definedName>
    <definedName name="Year">'Sheet 2'!$A$2:$A$6</definedName>
  </definedNames>
  <calcPr fullCalcOnLoad="1"/>
</workbook>
</file>

<file path=xl/sharedStrings.xml><?xml version="1.0" encoding="utf-8"?>
<sst xmlns="http://schemas.openxmlformats.org/spreadsheetml/2006/main" count="51" uniqueCount="44">
  <si>
    <t>kWh</t>
  </si>
  <si>
    <t>Rs</t>
  </si>
  <si>
    <t>Month</t>
  </si>
  <si>
    <t>Jan</t>
  </si>
  <si>
    <t>Feb</t>
  </si>
  <si>
    <t>Mar</t>
  </si>
  <si>
    <t>Apr</t>
  </si>
  <si>
    <t>May</t>
  </si>
  <si>
    <t>Jun</t>
  </si>
  <si>
    <t>Jul</t>
  </si>
  <si>
    <t>Aug</t>
  </si>
  <si>
    <t>Sep</t>
  </si>
  <si>
    <t>Oct</t>
  </si>
  <si>
    <t>Nov</t>
  </si>
  <si>
    <t>Dec</t>
  </si>
  <si>
    <t>Year</t>
  </si>
  <si>
    <t>101 to 200</t>
  </si>
  <si>
    <t>201 to 250</t>
  </si>
  <si>
    <t>251 to 300</t>
  </si>
  <si>
    <t>Tranches</t>
  </si>
  <si>
    <t xml:space="preserve">  76 to 100</t>
  </si>
  <si>
    <t xml:space="preserve">  51 to 75</t>
  </si>
  <si>
    <t xml:space="preserve">  26 to 50</t>
  </si>
  <si>
    <t xml:space="preserve">        &gt;  300</t>
  </si>
  <si>
    <t xml:space="preserve">    0 to 25</t>
  </si>
  <si>
    <t>Tariff</t>
  </si>
  <si>
    <t>Total</t>
  </si>
  <si>
    <t>Rs per kWh</t>
  </si>
  <si>
    <t>Electricity Bill</t>
  </si>
  <si>
    <t>Meter Rental</t>
  </si>
  <si>
    <t>TV Licence Fee</t>
  </si>
  <si>
    <t>New Charges</t>
  </si>
  <si>
    <t>Consumption Charges</t>
  </si>
  <si>
    <t>VAT</t>
  </si>
  <si>
    <t>Previous  Charges</t>
  </si>
  <si>
    <t>Balance from previous charge (A)</t>
  </si>
  <si>
    <t>Current amount payable           (B)</t>
  </si>
  <si>
    <t>Total Amount Due                  (A+B)</t>
  </si>
  <si>
    <t>Units in kWh</t>
  </si>
  <si>
    <t xml:space="preserve">Previous Meter Reading </t>
  </si>
  <si>
    <t xml:space="preserve">Current Meter Reading </t>
  </si>
  <si>
    <t xml:space="preserve">Units of Electricity Consumed  </t>
  </si>
  <si>
    <t>*CC stands for Consumption Charges</t>
  </si>
  <si>
    <t>CC* in 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</si>
</sst>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b/>
      <sz val="11"/>
      <color indexed="17"/>
      <name val="Calibri"/>
      <family val="2"/>
    </font>
    <font>
      <b/>
      <sz val="11"/>
      <color indexed="60"/>
      <name val="Calibri"/>
      <family val="2"/>
    </font>
    <font>
      <sz val="8"/>
      <name val="Segoe UI"/>
      <family val="2"/>
    </font>
    <font>
      <b/>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CC0000"/>
      <name val="Calibri"/>
      <family val="2"/>
    </font>
    <font>
      <b/>
      <sz val="11"/>
      <color rgb="FF00B050"/>
      <name val="Calibri"/>
      <family val="2"/>
    </font>
    <font>
      <b/>
      <sz val="11"/>
      <color rgb="FFC00000"/>
      <name val="Calibri"/>
      <family val="2"/>
    </font>
    <font>
      <b/>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9FF99"/>
        <bgColor indexed="64"/>
      </patternFill>
    </fill>
    <fill>
      <patternFill patternType="solid">
        <fgColor theme="0" tint="-0.04997999966144562"/>
        <bgColor indexed="64"/>
      </patternFill>
    </fill>
    <fill>
      <patternFill patternType="solid">
        <fgColor theme="2"/>
        <bgColor indexed="64"/>
      </patternFill>
    </fill>
    <fill>
      <patternFill patternType="solid">
        <fgColor theme="2" tint="-0.09996999800205231"/>
        <bgColor indexed="64"/>
      </patternFill>
    </fill>
    <fill>
      <patternFill patternType="solid">
        <fgColor rgb="FF7030A0"/>
        <bgColor indexed="64"/>
      </patternFill>
    </fill>
    <fill>
      <patternFill patternType="solid">
        <fgColor theme="1" tint="0.04998999834060669"/>
        <bgColor indexed="64"/>
      </patternFill>
    </fill>
    <fill>
      <patternFill patternType="solid">
        <fgColor theme="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color theme="4"/>
      </top>
      <bottom style="double">
        <color theme="4"/>
      </bottom>
    </border>
    <border>
      <left style="thick">
        <color theme="1"/>
      </left>
      <right/>
      <top/>
      <bottom/>
    </border>
    <border>
      <left style="thick">
        <color theme="1"/>
      </left>
      <right style="thick">
        <color theme="1"/>
      </right>
      <top/>
      <bottom/>
    </border>
    <border>
      <left style="thick">
        <color theme="1"/>
      </left>
      <right style="thick">
        <color theme="1"/>
      </right>
      <top/>
      <bottom style="thick"/>
    </border>
    <border>
      <left style="thick">
        <color rgb="FFFF0000"/>
      </left>
      <right style="thick">
        <color rgb="FFFF0000"/>
      </right>
      <top style="thick">
        <color rgb="FFFF0000"/>
      </top>
      <bottom style="thick">
        <color rgb="FFFF0000"/>
      </bottom>
    </border>
    <border>
      <left style="thick"/>
      <right style="thick"/>
      <top style="thick"/>
      <bottom style="thick"/>
    </border>
    <border>
      <left style="thick"/>
      <right/>
      <top style="thick"/>
      <bottom/>
    </border>
    <border>
      <left/>
      <right style="thick"/>
      <top style="thick"/>
      <bottom style="thick"/>
    </border>
    <border>
      <left style="thick">
        <color theme="1"/>
      </left>
      <right style="thick">
        <color theme="1"/>
      </right>
      <top style="thick"/>
      <bottom/>
    </border>
    <border>
      <left/>
      <right style="thick">
        <color theme="1"/>
      </right>
      <top style="thick"/>
      <bottom/>
    </border>
    <border>
      <left style="thick"/>
      <right/>
      <top/>
      <bottom/>
    </border>
    <border>
      <left style="thick"/>
      <right/>
      <top/>
      <bottom style="thick"/>
    </border>
    <border>
      <left style="thick"/>
      <right style="thick">
        <color theme="1"/>
      </right>
      <top style="thick">
        <color theme="1"/>
      </top>
      <bottom style="thick">
        <color theme="1"/>
      </bottom>
    </border>
    <border>
      <left/>
      <right/>
      <top style="thick"/>
      <bottom/>
    </border>
    <border>
      <left style="thick"/>
      <right style="thick"/>
      <top style="thick"/>
      <bottom/>
    </border>
    <border>
      <left/>
      <right style="thick"/>
      <top/>
      <bottom/>
    </border>
    <border>
      <left/>
      <right style="thick"/>
      <top style="thick"/>
      <bottom/>
    </border>
    <border>
      <left style="thick"/>
      <right/>
      <top style="thick"/>
      <bottom style="thick"/>
    </border>
    <border>
      <left/>
      <right/>
      <top style="thick"/>
      <bottom style="thick"/>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23" fillId="33" borderId="9">
      <alignment/>
      <protection/>
    </xf>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cellStyleXfs>
  <cellXfs count="64">
    <xf numFmtId="0" fontId="0" fillId="0" borderId="0" xfId="0" applyFont="1" applyAlignment="1">
      <alignment/>
    </xf>
    <xf numFmtId="0" fontId="37" fillId="0" borderId="0" xfId="0" applyFont="1" applyAlignment="1">
      <alignment/>
    </xf>
    <xf numFmtId="0" fontId="39" fillId="34" borderId="0" xfId="0" applyFont="1" applyFill="1" applyAlignment="1">
      <alignment horizontal="right"/>
    </xf>
    <xf numFmtId="2" fontId="37" fillId="35" borderId="0" xfId="0" applyNumberFormat="1" applyFont="1" applyFill="1" applyAlignment="1">
      <alignment horizontal="center"/>
    </xf>
    <xf numFmtId="1" fontId="40" fillId="36" borderId="11" xfId="0" applyNumberFormat="1" applyFont="1" applyFill="1" applyBorder="1" applyAlignment="1">
      <alignment horizontal="center"/>
    </xf>
    <xf numFmtId="2" fontId="41" fillId="37" borderId="11" xfId="0" applyNumberFormat="1" applyFont="1" applyFill="1" applyBorder="1" applyAlignment="1">
      <alignment horizontal="center"/>
    </xf>
    <xf numFmtId="1" fontId="40" fillId="36" borderId="11" xfId="0" applyNumberFormat="1" applyFont="1" applyFill="1" applyBorder="1" applyAlignment="1" quotePrefix="1">
      <alignment horizontal="center"/>
    </xf>
    <xf numFmtId="2" fontId="41" fillId="37" borderId="12" xfId="0" applyNumberFormat="1" applyFont="1" applyFill="1" applyBorder="1" applyAlignment="1">
      <alignment horizontal="center"/>
    </xf>
    <xf numFmtId="1" fontId="40" fillId="36" borderId="13" xfId="0" applyNumberFormat="1" applyFont="1" applyFill="1" applyBorder="1" applyAlignment="1">
      <alignment horizontal="center"/>
    </xf>
    <xf numFmtId="0" fontId="41" fillId="2" borderId="14" xfId="0" applyFont="1" applyFill="1" applyBorder="1" applyAlignment="1">
      <alignment/>
    </xf>
    <xf numFmtId="0" fontId="39" fillId="2" borderId="14" xfId="0" applyFont="1" applyFill="1" applyBorder="1" applyAlignment="1">
      <alignment horizontal="right"/>
    </xf>
    <xf numFmtId="0" fontId="42" fillId="3" borderId="0" xfId="0" applyFont="1" applyFill="1" applyAlignment="1">
      <alignment/>
    </xf>
    <xf numFmtId="0" fontId="41" fillId="34" borderId="0" xfId="0" applyFont="1" applyFill="1" applyAlignment="1">
      <alignment horizontal="right"/>
    </xf>
    <xf numFmtId="1" fontId="40" fillId="33" borderId="15" xfId="0" applyNumberFormat="1" applyFont="1" applyFill="1" applyBorder="1" applyAlignment="1">
      <alignment horizontal="center"/>
    </xf>
    <xf numFmtId="4" fontId="41" fillId="33" borderId="15" xfId="0" applyNumberFormat="1" applyFont="1" applyFill="1" applyBorder="1" applyAlignment="1">
      <alignment horizontal="center"/>
    </xf>
    <xf numFmtId="0" fontId="39" fillId="33" borderId="16" xfId="0" applyFont="1" applyFill="1" applyBorder="1" applyAlignment="1">
      <alignment horizontal="center"/>
    </xf>
    <xf numFmtId="0" fontId="0" fillId="35" borderId="17" xfId="0" applyFill="1" applyBorder="1" applyAlignment="1">
      <alignment/>
    </xf>
    <xf numFmtId="2" fontId="42" fillId="33" borderId="15" xfId="0" applyNumberFormat="1" applyFont="1" applyFill="1" applyBorder="1" applyAlignment="1">
      <alignment/>
    </xf>
    <xf numFmtId="0" fontId="26" fillId="38" borderId="17" xfId="0" applyFont="1" applyFill="1" applyBorder="1" applyAlignment="1">
      <alignment horizontal="center"/>
    </xf>
    <xf numFmtId="1" fontId="40" fillId="36" borderId="18" xfId="0" applyNumberFormat="1" applyFont="1" applyFill="1" applyBorder="1" applyAlignment="1">
      <alignment horizontal="center"/>
    </xf>
    <xf numFmtId="2" fontId="37" fillId="35" borderId="19" xfId="0" applyNumberFormat="1" applyFont="1" applyFill="1" applyBorder="1" applyAlignment="1">
      <alignment horizontal="center"/>
    </xf>
    <xf numFmtId="0" fontId="26" fillId="38" borderId="15" xfId="0" applyFont="1" applyFill="1" applyBorder="1" applyAlignment="1">
      <alignment horizontal="center"/>
    </xf>
    <xf numFmtId="0" fontId="26" fillId="39" borderId="16" xfId="0" applyFont="1" applyFill="1" applyBorder="1" applyAlignment="1">
      <alignment horizontal="left"/>
    </xf>
    <xf numFmtId="0" fontId="26" fillId="39" borderId="20" xfId="0" applyFont="1" applyFill="1" applyBorder="1" applyAlignment="1">
      <alignment horizontal="left"/>
    </xf>
    <xf numFmtId="0" fontId="26" fillId="39" borderId="20" xfId="0" applyFont="1" applyFill="1" applyBorder="1" applyAlignment="1">
      <alignment horizontal="left"/>
    </xf>
    <xf numFmtId="0" fontId="0" fillId="40" borderId="21" xfId="0" applyFill="1" applyBorder="1" applyAlignment="1">
      <alignment/>
    </xf>
    <xf numFmtId="0" fontId="42" fillId="33" borderId="22" xfId="0" applyFont="1" applyFill="1" applyBorder="1" applyAlignment="1">
      <alignment/>
    </xf>
    <xf numFmtId="2" fontId="42" fillId="3" borderId="23" xfId="0" applyNumberFormat="1" applyFont="1" applyFill="1" applyBorder="1" applyAlignment="1">
      <alignment/>
    </xf>
    <xf numFmtId="2" fontId="42" fillId="33" borderId="24" xfId="0" applyNumberFormat="1" applyFont="1" applyFill="1" applyBorder="1" applyAlignment="1">
      <alignment/>
    </xf>
    <xf numFmtId="2" fontId="42" fillId="3" borderId="0" xfId="0" applyNumberFormat="1" applyFont="1" applyFill="1" applyAlignment="1">
      <alignment/>
    </xf>
    <xf numFmtId="0" fontId="41" fillId="35" borderId="0" xfId="0" applyFont="1" applyFill="1" applyAlignment="1">
      <alignment horizontal="right"/>
    </xf>
    <xf numFmtId="0" fontId="0" fillId="35" borderId="0" xfId="0" applyFill="1" applyAlignment="1">
      <alignment/>
    </xf>
    <xf numFmtId="0" fontId="38" fillId="35" borderId="0" xfId="0" applyFont="1" applyFill="1" applyAlignment="1">
      <alignment/>
    </xf>
    <xf numFmtId="0" fontId="37" fillId="35" borderId="0" xfId="0" applyFont="1" applyFill="1" applyAlignment="1">
      <alignment/>
    </xf>
    <xf numFmtId="0" fontId="37" fillId="35" borderId="0" xfId="0" applyFont="1" applyFill="1" applyBorder="1" applyAlignment="1">
      <alignment/>
    </xf>
    <xf numFmtId="0" fontId="0" fillId="35" borderId="0" xfId="0" applyFill="1" applyBorder="1" applyAlignment="1">
      <alignment/>
    </xf>
    <xf numFmtId="0" fontId="0" fillId="35" borderId="20" xfId="0" applyFill="1" applyBorder="1" applyAlignment="1">
      <alignment/>
    </xf>
    <xf numFmtId="0" fontId="37" fillId="35" borderId="25" xfId="0" applyFont="1" applyFill="1" applyBorder="1" applyAlignment="1">
      <alignment horizontal="center"/>
    </xf>
    <xf numFmtId="0" fontId="37" fillId="35" borderId="11" xfId="0" applyFont="1" applyFill="1" applyBorder="1" applyAlignment="1">
      <alignment horizontal="center"/>
    </xf>
    <xf numFmtId="0" fontId="0" fillId="35" borderId="0" xfId="0" applyFont="1" applyFill="1" applyAlignment="1">
      <alignment horizontal="center"/>
    </xf>
    <xf numFmtId="0" fontId="0" fillId="35" borderId="0" xfId="0" applyFill="1" applyAlignment="1">
      <alignment horizontal="left"/>
    </xf>
    <xf numFmtId="0" fontId="0" fillId="35" borderId="25" xfId="0" applyFont="1" applyFill="1" applyBorder="1" applyAlignment="1">
      <alignment horizontal="center"/>
    </xf>
    <xf numFmtId="0" fontId="0" fillId="35" borderId="11" xfId="0" applyFill="1" applyBorder="1" applyAlignment="1">
      <alignment horizontal="left"/>
    </xf>
    <xf numFmtId="0" fontId="0" fillId="35" borderId="0" xfId="0" applyFont="1" applyFill="1" applyBorder="1" applyAlignment="1">
      <alignment horizontal="center"/>
    </xf>
    <xf numFmtId="0" fontId="0" fillId="35" borderId="11" xfId="0" applyFont="1" applyFill="1" applyBorder="1" applyAlignment="1">
      <alignment horizontal="left"/>
    </xf>
    <xf numFmtId="0" fontId="0" fillId="35" borderId="23" xfId="0" applyFill="1" applyBorder="1" applyAlignment="1">
      <alignment/>
    </xf>
    <xf numFmtId="2" fontId="37" fillId="35" borderId="23" xfId="0" applyNumberFormat="1" applyFont="1" applyFill="1" applyBorder="1" applyAlignment="1">
      <alignment/>
    </xf>
    <xf numFmtId="2" fontId="37" fillId="35" borderId="0" xfId="0" applyNumberFormat="1" applyFont="1" applyFill="1" applyAlignment="1">
      <alignment/>
    </xf>
    <xf numFmtId="0" fontId="38" fillId="35" borderId="0" xfId="0" applyFont="1" applyFill="1" applyAlignment="1">
      <alignment/>
    </xf>
    <xf numFmtId="0" fontId="37" fillId="35" borderId="23" xfId="0" applyFont="1" applyFill="1" applyBorder="1" applyAlignment="1">
      <alignment horizontal="left"/>
    </xf>
    <xf numFmtId="0" fontId="37" fillId="35" borderId="0" xfId="0" applyFont="1" applyFill="1" applyAlignment="1">
      <alignment horizontal="left"/>
    </xf>
    <xf numFmtId="0" fontId="37" fillId="35" borderId="0" xfId="0" applyFont="1" applyFill="1" applyAlignment="1">
      <alignment horizontal="right"/>
    </xf>
    <xf numFmtId="0" fontId="37" fillId="35" borderId="0" xfId="0" applyFont="1" applyFill="1" applyBorder="1" applyAlignment="1">
      <alignment horizontal="right"/>
    </xf>
    <xf numFmtId="0" fontId="37" fillId="35" borderId="25" xfId="0" applyFont="1" applyFill="1" applyBorder="1" applyAlignment="1">
      <alignment horizontal="right"/>
    </xf>
    <xf numFmtId="4" fontId="37" fillId="35" borderId="0" xfId="0" applyNumberFormat="1" applyFont="1" applyFill="1" applyBorder="1" applyAlignment="1">
      <alignment horizontal="left"/>
    </xf>
    <xf numFmtId="4" fontId="37" fillId="35" borderId="25" xfId="0" applyNumberFormat="1" applyFont="1" applyFill="1" applyBorder="1" applyAlignment="1">
      <alignment horizontal="left"/>
    </xf>
    <xf numFmtId="0" fontId="37" fillId="35" borderId="23" xfId="0" applyFont="1" applyFill="1" applyBorder="1" applyAlignment="1">
      <alignment/>
    </xf>
    <xf numFmtId="0" fontId="37" fillId="35" borderId="26" xfId="0" applyFont="1" applyFill="1" applyBorder="1" applyAlignment="1">
      <alignment/>
    </xf>
    <xf numFmtId="0" fontId="37" fillId="13" borderId="0" xfId="0" applyFont="1" applyFill="1" applyBorder="1" applyAlignment="1">
      <alignment/>
    </xf>
    <xf numFmtId="0" fontId="26" fillId="38" borderId="27" xfId="0" applyFont="1" applyFill="1" applyBorder="1" applyAlignment="1">
      <alignment horizontal="left"/>
    </xf>
    <xf numFmtId="0" fontId="26" fillId="38" borderId="28" xfId="0" applyFont="1" applyFill="1" applyBorder="1" applyAlignment="1">
      <alignment horizontal="left"/>
    </xf>
    <xf numFmtId="0" fontId="26" fillId="38" borderId="27" xfId="0" applyFont="1" applyFill="1" applyBorder="1" applyAlignment="1">
      <alignment horizontal="center"/>
    </xf>
    <xf numFmtId="0" fontId="26" fillId="38" borderId="28" xfId="0" applyFont="1" applyFill="1" applyBorder="1" applyAlignment="1">
      <alignment horizontal="center"/>
    </xf>
    <xf numFmtId="4" fontId="37" fillId="35" borderId="23" xfId="0" applyNumberFormat="1"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 1"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12</xdr:col>
      <xdr:colOff>409575</xdr:colOff>
      <xdr:row>15</xdr:row>
      <xdr:rowOff>19050</xdr:rowOff>
    </xdr:to>
    <xdr:sp>
      <xdr:nvSpPr>
        <xdr:cNvPr id="1" name="TextBox 66"/>
        <xdr:cNvSpPr txBox="1">
          <a:spLocks noChangeArrowheads="1"/>
        </xdr:cNvSpPr>
      </xdr:nvSpPr>
      <xdr:spPr>
        <a:xfrm>
          <a:off x="0" y="323850"/>
          <a:ext cx="8943975" cy="2552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a:t>
          </a:r>
          <a:r>
            <a:rPr lang="en-US" cap="none" sz="1100" b="0" i="0" u="none" baseline="0">
              <a:solidFill>
                <a:srgbClr val="000000"/>
              </a:solidFill>
              <a:latin typeface="Calibri"/>
              <a:ea typeface="Calibri"/>
              <a:cs typeface="Calibri"/>
            </a:rPr>
            <a:t> Electricity Bill Calculator allows you to determine your monthly electricity bill. It gives you a break down of the total amount of electricity consumed during the month in kWh per tranche. For example, each kWh of electricity consumed in the first tranche ( 0 - 25 kWh) costs Rs 3.16. </a:t>
          </a:r>
          <a:r>
            <a:rPr lang="en-US" cap="none" sz="1100" b="1" i="0" u="none" baseline="0">
              <a:solidFill>
                <a:srgbClr val="FF0000"/>
              </a:solidFill>
              <a:latin typeface="Calibri"/>
              <a:ea typeface="Calibri"/>
              <a:cs typeface="Calibri"/>
            </a:rPr>
            <a:t>Using the Electricity Bill Calculator is very simple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Step 1</a:t>
          </a:r>
          <a:r>
            <a:rPr lang="en-US" cap="none" sz="1100" b="0" i="0" u="none" baseline="0">
              <a:solidFill>
                <a:srgbClr val="000000"/>
              </a:solidFill>
              <a:latin typeface="Calibri"/>
              <a:ea typeface="Calibri"/>
              <a:cs typeface="Calibri"/>
            </a:rPr>
            <a:t> Select the Month, Year and Tariff using the drop down menus. The tariff is indicated by the purple arrow.
</a:t>
          </a:r>
          <a:r>
            <a:rPr lang="en-US" cap="none" sz="1100" b="1" i="0" u="sng" baseline="0">
              <a:solidFill>
                <a:srgbClr val="000000"/>
              </a:solidFill>
              <a:latin typeface="Calibri"/>
              <a:ea typeface="Calibri"/>
              <a:cs typeface="Calibri"/>
            </a:rPr>
            <a:t>Step 2</a:t>
          </a:r>
          <a:r>
            <a:rPr lang="en-US" cap="none" sz="1100" b="0" i="0" u="none" baseline="0">
              <a:solidFill>
                <a:srgbClr val="000000"/>
              </a:solidFill>
              <a:latin typeface="Calibri"/>
              <a:ea typeface="Calibri"/>
              <a:cs typeface="Calibri"/>
            </a:rPr>
            <a:t> Select 'Current Meter Reading' cell and input the value as indicated in the bill (orange arrow). 
</a:t>
          </a:r>
          <a:r>
            <a:rPr lang="en-US" cap="none" sz="1100" b="1" i="0" u="sng" baseline="0">
              <a:solidFill>
                <a:srgbClr val="000000"/>
              </a:solidFill>
              <a:latin typeface="Calibri"/>
              <a:ea typeface="Calibri"/>
              <a:cs typeface="Calibri"/>
            </a:rPr>
            <a:t>Step 3 </a:t>
          </a:r>
          <a:r>
            <a:rPr lang="en-US" cap="none" sz="1100" b="0" i="0" u="none" baseline="0">
              <a:solidFill>
                <a:srgbClr val="000000"/>
              </a:solidFill>
              <a:latin typeface="Calibri"/>
              <a:ea typeface="Calibri"/>
              <a:cs typeface="Calibri"/>
            </a:rPr>
            <a:t>Select 'Previous Meter Reading' cell and input the value as indicated in the bill (light blue arrow).
</a:t>
          </a:r>
          <a:r>
            <a:rPr lang="en-US" cap="none" sz="1100" b="1" i="0" u="sng" baseline="0">
              <a:solidFill>
                <a:srgbClr val="000000"/>
              </a:solidFill>
              <a:latin typeface="Calibri"/>
              <a:ea typeface="Calibri"/>
              <a:cs typeface="Calibri"/>
            </a:rPr>
            <a:t>Step 4 </a:t>
          </a:r>
          <a:r>
            <a:rPr lang="en-US" cap="none" sz="1100" b="0" i="0" u="none" baseline="0">
              <a:solidFill>
                <a:srgbClr val="000000"/>
              </a:solidFill>
              <a:latin typeface="Calibri"/>
              <a:ea typeface="Calibri"/>
              <a:cs typeface="Calibri"/>
            </a:rPr>
            <a:t>Input the value for 'Balance from previous charge (A)' (black arrow).
</a:t>
          </a:r>
          <a:r>
            <a:rPr lang="en-US" cap="none" sz="1100" b="1" i="0" u="sng" baseline="0">
              <a:solidFill>
                <a:srgbClr val="000000"/>
              </a:solidFill>
              <a:latin typeface="Calibri"/>
              <a:ea typeface="Calibri"/>
              <a:cs typeface="Calibri"/>
            </a:rPr>
            <a:t>Step 5</a:t>
          </a:r>
          <a:r>
            <a:rPr lang="en-US" cap="none" sz="1100" b="0" i="0" u="none" baseline="0">
              <a:solidFill>
                <a:srgbClr val="000000"/>
              </a:solidFill>
              <a:latin typeface="Calibri"/>
              <a:ea typeface="Calibri"/>
              <a:cs typeface="Calibri"/>
            </a:rPr>
            <a:t> Enter the value for 'TV Licence Fee' (green arrow).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N.B </a:t>
          </a:r>
          <a:r>
            <a:rPr lang="en-US" cap="none" sz="1100" b="0" i="0" u="none" baseline="0">
              <a:solidFill>
                <a:srgbClr val="000000"/>
              </a:solidFill>
              <a:latin typeface="Calibri"/>
              <a:ea typeface="Calibri"/>
              <a:cs typeface="Calibri"/>
            </a:rPr>
            <a:t>Yellow cells are automatically updated as you follow the steps mentioned above. You can compare the values in the yellow cell to verify that they tally with your electricity bill. Consumption charges is </a:t>
          </a:r>
          <a:r>
            <a:rPr lang="en-US" cap="none" sz="1100" b="1" i="0" u="sng" baseline="0">
              <a:solidFill>
                <a:srgbClr val="000000"/>
              </a:solidFill>
              <a:latin typeface="Calibri"/>
              <a:ea typeface="Calibri"/>
              <a:cs typeface="Calibri"/>
            </a:rPr>
            <a:t>only one component </a:t>
          </a:r>
          <a:r>
            <a:rPr lang="en-US" cap="none" sz="1100" b="0" i="0" u="none" baseline="0">
              <a:solidFill>
                <a:srgbClr val="000000"/>
              </a:solidFill>
              <a:latin typeface="Calibri"/>
              <a:ea typeface="Calibri"/>
              <a:cs typeface="Calibri"/>
            </a:rPr>
            <a:t>of your total electricity bill.</a:t>
          </a:r>
        </a:p>
      </xdr:txBody>
    </xdr:sp>
    <xdr:clientData/>
  </xdr:twoCellAnchor>
  <xdr:twoCellAnchor>
    <xdr:from>
      <xdr:col>2</xdr:col>
      <xdr:colOff>638175</xdr:colOff>
      <xdr:row>16</xdr:row>
      <xdr:rowOff>19050</xdr:rowOff>
    </xdr:from>
    <xdr:to>
      <xdr:col>2</xdr:col>
      <xdr:colOff>638175</xdr:colOff>
      <xdr:row>19</xdr:row>
      <xdr:rowOff>85725</xdr:rowOff>
    </xdr:to>
    <xdr:sp>
      <xdr:nvSpPr>
        <xdr:cNvPr id="2" name="Straight Connector 77"/>
        <xdr:cNvSpPr>
          <a:spLocks/>
        </xdr:cNvSpPr>
      </xdr:nvSpPr>
      <xdr:spPr>
        <a:xfrm>
          <a:off x="2219325" y="3067050"/>
          <a:ext cx="0" cy="685800"/>
        </a:xfrm>
        <a:prstGeom prst="line">
          <a:avLst/>
        </a:prstGeom>
        <a:noFill/>
        <a:ln w="25400" cmpd="sng">
          <a:solidFill>
            <a:srgbClr val="8064A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57150</xdr:colOff>
      <xdr:row>19</xdr:row>
      <xdr:rowOff>95250</xdr:rowOff>
    </xdr:from>
    <xdr:to>
      <xdr:col>2</xdr:col>
      <xdr:colOff>638175</xdr:colOff>
      <xdr:row>19</xdr:row>
      <xdr:rowOff>95250</xdr:rowOff>
    </xdr:to>
    <xdr:sp>
      <xdr:nvSpPr>
        <xdr:cNvPr id="3" name="Straight Arrow Connector 79"/>
        <xdr:cNvSpPr>
          <a:spLocks/>
        </xdr:cNvSpPr>
      </xdr:nvSpPr>
      <xdr:spPr>
        <a:xfrm flipH="1">
          <a:off x="1638300" y="3762375"/>
          <a:ext cx="581025" cy="0"/>
        </a:xfrm>
        <a:prstGeom prst="straightConnector1">
          <a:avLst/>
        </a:prstGeom>
        <a:noFill/>
        <a:ln w="25400" cmpd="sng">
          <a:solidFill>
            <a:srgbClr val="8064A2"/>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12</xdr:col>
      <xdr:colOff>38100</xdr:colOff>
      <xdr:row>21</xdr:row>
      <xdr:rowOff>123825</xdr:rowOff>
    </xdr:from>
    <xdr:to>
      <xdr:col>20</xdr:col>
      <xdr:colOff>171450</xdr:colOff>
      <xdr:row>51</xdr:row>
      <xdr:rowOff>171450</xdr:rowOff>
    </xdr:to>
    <xdr:pic>
      <xdr:nvPicPr>
        <xdr:cNvPr id="4" name="Picture 3"/>
        <xdr:cNvPicPr preferRelativeResize="1">
          <a:picLocks noChangeAspect="1"/>
        </xdr:cNvPicPr>
      </xdr:nvPicPr>
      <xdr:blipFill>
        <a:blip r:embed="rId1"/>
        <a:stretch>
          <a:fillRect/>
        </a:stretch>
      </xdr:blipFill>
      <xdr:spPr>
        <a:xfrm>
          <a:off x="8572500" y="4200525"/>
          <a:ext cx="5038725" cy="5934075"/>
        </a:xfrm>
        <a:prstGeom prst="rect">
          <a:avLst/>
        </a:prstGeom>
        <a:noFill/>
        <a:ln w="9525" cmpd="sng">
          <a:noFill/>
        </a:ln>
      </xdr:spPr>
    </xdr:pic>
    <xdr:clientData/>
  </xdr:twoCellAnchor>
  <xdr:twoCellAnchor>
    <xdr:from>
      <xdr:col>15</xdr:col>
      <xdr:colOff>123825</xdr:colOff>
      <xdr:row>25</xdr:row>
      <xdr:rowOff>133350</xdr:rowOff>
    </xdr:from>
    <xdr:to>
      <xdr:col>15</xdr:col>
      <xdr:colOff>342900</xdr:colOff>
      <xdr:row>25</xdr:row>
      <xdr:rowOff>133350</xdr:rowOff>
    </xdr:to>
    <xdr:sp>
      <xdr:nvSpPr>
        <xdr:cNvPr id="5" name="Straight Connector 27"/>
        <xdr:cNvSpPr>
          <a:spLocks/>
        </xdr:cNvSpPr>
      </xdr:nvSpPr>
      <xdr:spPr>
        <a:xfrm>
          <a:off x="10515600" y="5019675"/>
          <a:ext cx="219075" cy="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457200</xdr:colOff>
      <xdr:row>36</xdr:row>
      <xdr:rowOff>123825</xdr:rowOff>
    </xdr:from>
    <xdr:to>
      <xdr:col>17</xdr:col>
      <xdr:colOff>171450</xdr:colOff>
      <xdr:row>36</xdr:row>
      <xdr:rowOff>123825</xdr:rowOff>
    </xdr:to>
    <xdr:sp>
      <xdr:nvSpPr>
        <xdr:cNvPr id="6" name="Straight Connector 38"/>
        <xdr:cNvSpPr>
          <a:spLocks/>
        </xdr:cNvSpPr>
      </xdr:nvSpPr>
      <xdr:spPr>
        <a:xfrm>
          <a:off x="11458575" y="7229475"/>
          <a:ext cx="323850" cy="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466725</xdr:colOff>
      <xdr:row>39</xdr:row>
      <xdr:rowOff>114300</xdr:rowOff>
    </xdr:from>
    <xdr:to>
      <xdr:col>17</xdr:col>
      <xdr:colOff>171450</xdr:colOff>
      <xdr:row>39</xdr:row>
      <xdr:rowOff>123825</xdr:rowOff>
    </xdr:to>
    <xdr:sp>
      <xdr:nvSpPr>
        <xdr:cNvPr id="7" name="Straight Connector 43"/>
        <xdr:cNvSpPr>
          <a:spLocks/>
        </xdr:cNvSpPr>
      </xdr:nvSpPr>
      <xdr:spPr>
        <a:xfrm>
          <a:off x="11468100" y="7791450"/>
          <a:ext cx="314325" cy="9525"/>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133350</xdr:colOff>
      <xdr:row>29</xdr:row>
      <xdr:rowOff>171450</xdr:rowOff>
    </xdr:from>
    <xdr:to>
      <xdr:col>13</xdr:col>
      <xdr:colOff>476250</xdr:colOff>
      <xdr:row>29</xdr:row>
      <xdr:rowOff>171450</xdr:rowOff>
    </xdr:to>
    <xdr:sp>
      <xdr:nvSpPr>
        <xdr:cNvPr id="8" name="Straight Connector 46"/>
        <xdr:cNvSpPr>
          <a:spLocks/>
        </xdr:cNvSpPr>
      </xdr:nvSpPr>
      <xdr:spPr>
        <a:xfrm>
          <a:off x="9305925" y="5848350"/>
          <a:ext cx="342900" cy="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152400</xdr:colOff>
      <xdr:row>29</xdr:row>
      <xdr:rowOff>171450</xdr:rowOff>
    </xdr:from>
    <xdr:to>
      <xdr:col>14</xdr:col>
      <xdr:colOff>466725</xdr:colOff>
      <xdr:row>29</xdr:row>
      <xdr:rowOff>171450</xdr:rowOff>
    </xdr:to>
    <xdr:sp>
      <xdr:nvSpPr>
        <xdr:cNvPr id="9" name="Straight Connector 47"/>
        <xdr:cNvSpPr>
          <a:spLocks/>
        </xdr:cNvSpPr>
      </xdr:nvSpPr>
      <xdr:spPr>
        <a:xfrm>
          <a:off x="9934575" y="5848350"/>
          <a:ext cx="314325" cy="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438150</xdr:colOff>
      <xdr:row>25</xdr:row>
      <xdr:rowOff>28575</xdr:rowOff>
    </xdr:from>
    <xdr:to>
      <xdr:col>14</xdr:col>
      <xdr:colOff>400050</xdr:colOff>
      <xdr:row>25</xdr:row>
      <xdr:rowOff>28575</xdr:rowOff>
    </xdr:to>
    <xdr:sp>
      <xdr:nvSpPr>
        <xdr:cNvPr id="10" name="Straight Connector 58"/>
        <xdr:cNvSpPr>
          <a:spLocks/>
        </xdr:cNvSpPr>
      </xdr:nvSpPr>
      <xdr:spPr>
        <a:xfrm flipH="1">
          <a:off x="9610725" y="4914900"/>
          <a:ext cx="571500" cy="0"/>
        </a:xfrm>
        <a:prstGeom prst="line">
          <a:avLst/>
        </a:prstGeom>
        <a:noFill/>
        <a:ln w="25400" cmpd="sng">
          <a:solidFill>
            <a:srgbClr val="8064A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438150</xdr:colOff>
      <xdr:row>16</xdr:row>
      <xdr:rowOff>28575</xdr:rowOff>
    </xdr:from>
    <xdr:to>
      <xdr:col>13</xdr:col>
      <xdr:colOff>438150</xdr:colOff>
      <xdr:row>25</xdr:row>
      <xdr:rowOff>28575</xdr:rowOff>
    </xdr:to>
    <xdr:sp>
      <xdr:nvSpPr>
        <xdr:cNvPr id="11" name="Straight Connector 62"/>
        <xdr:cNvSpPr>
          <a:spLocks/>
        </xdr:cNvSpPr>
      </xdr:nvSpPr>
      <xdr:spPr>
        <a:xfrm flipV="1">
          <a:off x="9610725" y="3076575"/>
          <a:ext cx="0" cy="1838325"/>
        </a:xfrm>
        <a:prstGeom prst="line">
          <a:avLst/>
        </a:prstGeom>
        <a:noFill/>
        <a:ln w="25400" cmpd="sng">
          <a:solidFill>
            <a:srgbClr val="8064A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619125</xdr:colOff>
      <xdr:row>16</xdr:row>
      <xdr:rowOff>9525</xdr:rowOff>
    </xdr:from>
    <xdr:to>
      <xdr:col>13</xdr:col>
      <xdr:colOff>438150</xdr:colOff>
      <xdr:row>16</xdr:row>
      <xdr:rowOff>28575</xdr:rowOff>
    </xdr:to>
    <xdr:sp>
      <xdr:nvSpPr>
        <xdr:cNvPr id="12" name="Straight Connector 64"/>
        <xdr:cNvSpPr>
          <a:spLocks/>
        </xdr:cNvSpPr>
      </xdr:nvSpPr>
      <xdr:spPr>
        <a:xfrm flipH="1" flipV="1">
          <a:off x="2200275" y="3057525"/>
          <a:ext cx="7410450" cy="19050"/>
        </a:xfrm>
        <a:prstGeom prst="line">
          <a:avLst/>
        </a:prstGeom>
        <a:noFill/>
        <a:ln w="25400" cmpd="sng">
          <a:solidFill>
            <a:srgbClr val="8064A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419100</xdr:colOff>
      <xdr:row>17</xdr:row>
      <xdr:rowOff>133350</xdr:rowOff>
    </xdr:from>
    <xdr:to>
      <xdr:col>13</xdr:col>
      <xdr:colOff>323850</xdr:colOff>
      <xdr:row>30</xdr:row>
      <xdr:rowOff>76200</xdr:rowOff>
    </xdr:to>
    <xdr:sp>
      <xdr:nvSpPr>
        <xdr:cNvPr id="13" name="Elbow Connector 70"/>
        <xdr:cNvSpPr>
          <a:spLocks/>
        </xdr:cNvSpPr>
      </xdr:nvSpPr>
      <xdr:spPr>
        <a:xfrm rot="10800000">
          <a:off x="5734050" y="3381375"/>
          <a:ext cx="3762375" cy="2571750"/>
        </a:xfrm>
        <a:prstGeom prst="bentConnector3">
          <a:avLst>
            <a:gd name="adj" fmla="val 27337"/>
          </a:avLst>
        </a:prstGeom>
        <a:noFill/>
        <a:ln w="25400"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323850</xdr:colOff>
      <xdr:row>29</xdr:row>
      <xdr:rowOff>180975</xdr:rowOff>
    </xdr:from>
    <xdr:to>
      <xdr:col>13</xdr:col>
      <xdr:colOff>323850</xdr:colOff>
      <xdr:row>30</xdr:row>
      <xdr:rowOff>76200</xdr:rowOff>
    </xdr:to>
    <xdr:sp>
      <xdr:nvSpPr>
        <xdr:cNvPr id="14" name="Straight Connector 73"/>
        <xdr:cNvSpPr>
          <a:spLocks/>
        </xdr:cNvSpPr>
      </xdr:nvSpPr>
      <xdr:spPr>
        <a:xfrm flipV="1">
          <a:off x="9496425" y="5857875"/>
          <a:ext cx="0" cy="95250"/>
        </a:xfrm>
        <a:prstGeom prst="line">
          <a:avLst/>
        </a:prstGeom>
        <a:noFill/>
        <a:ln w="2540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419100</xdr:colOff>
      <xdr:row>18</xdr:row>
      <xdr:rowOff>171450</xdr:rowOff>
    </xdr:from>
    <xdr:to>
      <xdr:col>14</xdr:col>
      <xdr:colOff>323850</xdr:colOff>
      <xdr:row>30</xdr:row>
      <xdr:rowOff>161925</xdr:rowOff>
    </xdr:to>
    <xdr:sp>
      <xdr:nvSpPr>
        <xdr:cNvPr id="15" name="Elbow Connector 76"/>
        <xdr:cNvSpPr>
          <a:spLocks/>
        </xdr:cNvSpPr>
      </xdr:nvSpPr>
      <xdr:spPr>
        <a:xfrm rot="10800000">
          <a:off x="5734050" y="3629025"/>
          <a:ext cx="4371975" cy="2409825"/>
        </a:xfrm>
        <a:prstGeom prst="bentConnector3">
          <a:avLst>
            <a:gd name="adj" fmla="val 41953"/>
          </a:avLst>
        </a:prstGeom>
        <a:noFill/>
        <a:ln w="25400" cmpd="sng">
          <a:solidFill>
            <a:srgbClr val="4BACC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314325</xdr:colOff>
      <xdr:row>30</xdr:row>
      <xdr:rowOff>0</xdr:rowOff>
    </xdr:from>
    <xdr:to>
      <xdr:col>14</xdr:col>
      <xdr:colOff>314325</xdr:colOff>
      <xdr:row>30</xdr:row>
      <xdr:rowOff>161925</xdr:rowOff>
    </xdr:to>
    <xdr:sp>
      <xdr:nvSpPr>
        <xdr:cNvPr id="16" name="Straight Connector 83"/>
        <xdr:cNvSpPr>
          <a:spLocks/>
        </xdr:cNvSpPr>
      </xdr:nvSpPr>
      <xdr:spPr>
        <a:xfrm flipV="1">
          <a:off x="10096500" y="5876925"/>
          <a:ext cx="0" cy="161925"/>
        </a:xfrm>
        <a:prstGeom prst="line">
          <a:avLst/>
        </a:prstGeom>
        <a:noFill/>
        <a:ln w="25400" cmpd="sng">
          <a:solidFill>
            <a:srgbClr val="4BACC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95250</xdr:colOff>
      <xdr:row>23</xdr:row>
      <xdr:rowOff>123825</xdr:rowOff>
    </xdr:from>
    <xdr:to>
      <xdr:col>17</xdr:col>
      <xdr:colOff>9525</xdr:colOff>
      <xdr:row>34</xdr:row>
      <xdr:rowOff>190500</xdr:rowOff>
    </xdr:to>
    <xdr:sp>
      <xdr:nvSpPr>
        <xdr:cNvPr id="17" name="Elbow Connector 93"/>
        <xdr:cNvSpPr>
          <a:spLocks/>
        </xdr:cNvSpPr>
      </xdr:nvSpPr>
      <xdr:spPr>
        <a:xfrm rot="10800000">
          <a:off x="7334250" y="4610100"/>
          <a:ext cx="4286250" cy="2295525"/>
        </a:xfrm>
        <a:prstGeom prst="bentConnector3">
          <a:avLst>
            <a:gd name="adj" fmla="val 83037"/>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19050</xdr:colOff>
      <xdr:row>34</xdr:row>
      <xdr:rowOff>190500</xdr:rowOff>
    </xdr:from>
    <xdr:to>
      <xdr:col>17</xdr:col>
      <xdr:colOff>19050</xdr:colOff>
      <xdr:row>36</xdr:row>
      <xdr:rowOff>0</xdr:rowOff>
    </xdr:to>
    <xdr:sp>
      <xdr:nvSpPr>
        <xdr:cNvPr id="18" name="Straight Connector 100"/>
        <xdr:cNvSpPr>
          <a:spLocks/>
        </xdr:cNvSpPr>
      </xdr:nvSpPr>
      <xdr:spPr>
        <a:xfrm>
          <a:off x="11630025" y="6905625"/>
          <a:ext cx="0" cy="2000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133350</xdr:colOff>
      <xdr:row>28</xdr:row>
      <xdr:rowOff>114300</xdr:rowOff>
    </xdr:from>
    <xdr:to>
      <xdr:col>17</xdr:col>
      <xdr:colOff>19050</xdr:colOff>
      <xdr:row>40</xdr:row>
      <xdr:rowOff>57150</xdr:rowOff>
    </xdr:to>
    <xdr:sp>
      <xdr:nvSpPr>
        <xdr:cNvPr id="19" name="Elbow Connector 102"/>
        <xdr:cNvSpPr>
          <a:spLocks/>
        </xdr:cNvSpPr>
      </xdr:nvSpPr>
      <xdr:spPr>
        <a:xfrm rot="10800000">
          <a:off x="7372350" y="5600700"/>
          <a:ext cx="4257675" cy="2324100"/>
        </a:xfrm>
        <a:prstGeom prst="bentConnector3">
          <a:avLst>
            <a:gd name="adj" fmla="val 88722"/>
          </a:avLst>
        </a:prstGeom>
        <a:noFill/>
        <a:ln w="25400" cmpd="sng">
          <a:solidFill>
            <a:srgbClr val="9BBB59"/>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19050</xdr:colOff>
      <xdr:row>39</xdr:row>
      <xdr:rowOff>171450</xdr:rowOff>
    </xdr:from>
    <xdr:to>
      <xdr:col>17</xdr:col>
      <xdr:colOff>19050</xdr:colOff>
      <xdr:row>40</xdr:row>
      <xdr:rowOff>66675</xdr:rowOff>
    </xdr:to>
    <xdr:sp>
      <xdr:nvSpPr>
        <xdr:cNvPr id="20" name="Straight Connector 112"/>
        <xdr:cNvSpPr>
          <a:spLocks/>
        </xdr:cNvSpPr>
      </xdr:nvSpPr>
      <xdr:spPr>
        <a:xfrm flipV="1">
          <a:off x="11630025" y="7848600"/>
          <a:ext cx="0" cy="85725"/>
        </a:xfrm>
        <a:prstGeom prst="line">
          <a:avLst/>
        </a:prstGeom>
        <a:noFill/>
        <a:ln w="25400" cmpd="sng">
          <a:solidFill>
            <a:srgbClr val="9BBB59"/>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U42"/>
  <sheetViews>
    <sheetView tabSelected="1" zoomScalePageLayoutView="0" workbookViewId="0" topLeftCell="A7">
      <selection activeCell="B18" sqref="B18"/>
    </sheetView>
  </sheetViews>
  <sheetFormatPr defaultColWidth="9.140625" defaultRowHeight="15"/>
  <cols>
    <col min="1" max="1" width="12.00390625" style="0" customWidth="1"/>
    <col min="2" max="2" width="11.7109375" style="0" customWidth="1"/>
    <col min="3" max="3" width="12.421875" style="0" customWidth="1"/>
    <col min="4" max="4" width="11.00390625" style="0" customWidth="1"/>
    <col min="5" max="5" width="9.7109375" style="0" customWidth="1"/>
    <col min="6" max="6" width="11.28125" style="0" customWidth="1"/>
    <col min="7" max="7" width="11.57421875" style="0" customWidth="1"/>
    <col min="8" max="8" width="8.8515625" style="0" customWidth="1"/>
    <col min="9" max="9" width="10.140625" style="0" customWidth="1"/>
    <col min="10" max="10" width="9.8515625" style="0" customWidth="1"/>
    <col min="12" max="12" width="10.28125" style="0" customWidth="1"/>
    <col min="13" max="13" width="9.57421875" style="0" customWidth="1"/>
  </cols>
  <sheetData>
    <row r="1" spans="1:21" ht="15">
      <c r="A1" s="31"/>
      <c r="B1" s="31"/>
      <c r="C1" s="31"/>
      <c r="D1" s="31"/>
      <c r="E1" s="31"/>
      <c r="F1" s="31"/>
      <c r="G1" s="31"/>
      <c r="H1" s="31"/>
      <c r="I1" s="31"/>
      <c r="J1" s="31"/>
      <c r="K1" s="31"/>
      <c r="L1" s="31"/>
      <c r="M1" s="31"/>
      <c r="N1" s="31"/>
      <c r="O1" s="31"/>
      <c r="P1" s="31"/>
      <c r="Q1" s="31"/>
      <c r="R1" s="31"/>
      <c r="S1" s="31"/>
      <c r="T1" s="31"/>
      <c r="U1" s="31"/>
    </row>
    <row r="2" spans="1:21" ht="15">
      <c r="A2" s="31"/>
      <c r="B2" s="31"/>
      <c r="C2" s="31"/>
      <c r="D2" s="31"/>
      <c r="E2" s="31"/>
      <c r="F2" s="31"/>
      <c r="G2" s="31"/>
      <c r="H2" s="31"/>
      <c r="I2" s="31"/>
      <c r="J2" s="31"/>
      <c r="K2" s="31"/>
      <c r="L2" s="31"/>
      <c r="M2" s="31"/>
      <c r="N2" s="31"/>
      <c r="O2" s="31"/>
      <c r="P2" s="31"/>
      <c r="Q2" s="31"/>
      <c r="R2" s="31"/>
      <c r="S2" s="31"/>
      <c r="T2" s="31"/>
      <c r="U2" s="31"/>
    </row>
    <row r="3" spans="1:21" ht="15">
      <c r="A3" s="31"/>
      <c r="B3" s="31"/>
      <c r="C3" s="31"/>
      <c r="D3" s="31"/>
      <c r="E3" s="31"/>
      <c r="F3" s="31"/>
      <c r="G3" s="31"/>
      <c r="H3" s="31"/>
      <c r="I3" s="31"/>
      <c r="J3" s="31"/>
      <c r="K3" s="31"/>
      <c r="L3" s="31"/>
      <c r="M3" s="31"/>
      <c r="N3" s="31"/>
      <c r="O3" s="31"/>
      <c r="P3" s="31"/>
      <c r="Q3" s="31"/>
      <c r="R3" s="31"/>
      <c r="S3" s="31"/>
      <c r="T3" s="31"/>
      <c r="U3" s="31"/>
    </row>
    <row r="4" spans="1:21" ht="15">
      <c r="A4" s="31"/>
      <c r="B4" s="31"/>
      <c r="C4" s="31"/>
      <c r="D4" s="31"/>
      <c r="E4" s="31"/>
      <c r="F4" s="31"/>
      <c r="G4" s="31"/>
      <c r="H4" s="31"/>
      <c r="I4" s="31"/>
      <c r="J4" s="31"/>
      <c r="K4" s="31"/>
      <c r="L4" s="31"/>
      <c r="M4" s="31"/>
      <c r="N4" s="31"/>
      <c r="O4" s="31"/>
      <c r="P4" s="31"/>
      <c r="Q4" s="31"/>
      <c r="R4" s="31"/>
      <c r="S4" s="31"/>
      <c r="T4" s="31"/>
      <c r="U4" s="31"/>
    </row>
    <row r="5" spans="1:21" ht="15">
      <c r="A5" s="31"/>
      <c r="B5" s="31"/>
      <c r="C5" s="31"/>
      <c r="D5" s="31"/>
      <c r="E5" s="31"/>
      <c r="F5" s="31"/>
      <c r="G5" s="31"/>
      <c r="H5" s="31"/>
      <c r="I5" s="31"/>
      <c r="J5" s="31"/>
      <c r="K5" s="31"/>
      <c r="L5" s="31"/>
      <c r="M5" s="31"/>
      <c r="N5" s="31"/>
      <c r="O5" s="31"/>
      <c r="P5" s="31"/>
      <c r="Q5" s="31"/>
      <c r="R5" s="31"/>
      <c r="S5" s="31"/>
      <c r="T5" s="31"/>
      <c r="U5" s="31"/>
    </row>
    <row r="6" spans="1:21" ht="15">
      <c r="A6" s="31"/>
      <c r="B6" s="31"/>
      <c r="C6" s="31"/>
      <c r="D6" s="31"/>
      <c r="E6" s="31"/>
      <c r="F6" s="31"/>
      <c r="G6" s="31"/>
      <c r="H6" s="31"/>
      <c r="I6" s="31"/>
      <c r="J6" s="31"/>
      <c r="K6" s="31"/>
      <c r="L6" s="31"/>
      <c r="M6" s="31"/>
      <c r="N6" s="31"/>
      <c r="O6" s="31"/>
      <c r="P6" s="31"/>
      <c r="Q6" s="31"/>
      <c r="R6" s="31"/>
      <c r="S6" s="31"/>
      <c r="T6" s="31"/>
      <c r="U6" s="31"/>
    </row>
    <row r="7" spans="1:21" ht="15">
      <c r="A7" s="31"/>
      <c r="B7" s="31"/>
      <c r="C7" s="31"/>
      <c r="D7" s="31"/>
      <c r="E7" s="31"/>
      <c r="F7" s="31"/>
      <c r="G7" s="31"/>
      <c r="H7" s="31"/>
      <c r="I7" s="31"/>
      <c r="J7" s="31"/>
      <c r="K7" s="31"/>
      <c r="L7" s="31"/>
      <c r="M7" s="31"/>
      <c r="N7" s="31"/>
      <c r="O7" s="31"/>
      <c r="P7" s="31"/>
      <c r="Q7" s="31"/>
      <c r="R7" s="31"/>
      <c r="S7" s="31"/>
      <c r="T7" s="31"/>
      <c r="U7" s="31"/>
    </row>
    <row r="8" spans="1:21" ht="15">
      <c r="A8" s="31"/>
      <c r="B8" s="31"/>
      <c r="C8" s="31"/>
      <c r="D8" s="31"/>
      <c r="E8" s="31"/>
      <c r="F8" s="31"/>
      <c r="G8" s="31"/>
      <c r="H8" s="31"/>
      <c r="I8" s="31"/>
      <c r="J8" s="31"/>
      <c r="K8" s="31"/>
      <c r="L8" s="31"/>
      <c r="M8" s="31"/>
      <c r="N8" s="31"/>
      <c r="O8" s="31"/>
      <c r="P8" s="31"/>
      <c r="Q8" s="31"/>
      <c r="R8" s="31"/>
      <c r="S8" s="31"/>
      <c r="T8" s="31"/>
      <c r="U8" s="31"/>
    </row>
    <row r="9" spans="1:21" ht="15">
      <c r="A9" s="48"/>
      <c r="B9" s="48"/>
      <c r="C9" s="48"/>
      <c r="D9" s="48"/>
      <c r="E9" s="48"/>
      <c r="F9" s="48"/>
      <c r="G9" s="48"/>
      <c r="H9" s="48"/>
      <c r="I9" s="48"/>
      <c r="J9" s="48"/>
      <c r="K9" s="48"/>
      <c r="L9" s="48"/>
      <c r="M9" s="48"/>
      <c r="N9" s="48"/>
      <c r="O9" s="48"/>
      <c r="P9" s="48"/>
      <c r="Q9" s="48"/>
      <c r="R9" s="31"/>
      <c r="S9" s="31"/>
      <c r="T9" s="31"/>
      <c r="U9" s="31"/>
    </row>
    <row r="10" spans="1:21" ht="15">
      <c r="A10" s="48"/>
      <c r="B10" s="48"/>
      <c r="C10" s="48"/>
      <c r="D10" s="48"/>
      <c r="E10" s="48"/>
      <c r="F10" s="48"/>
      <c r="G10" s="48"/>
      <c r="H10" s="48"/>
      <c r="I10" s="48"/>
      <c r="J10" s="48"/>
      <c r="K10" s="48"/>
      <c r="L10" s="48"/>
      <c r="M10" s="48"/>
      <c r="N10" s="48"/>
      <c r="O10" s="48"/>
      <c r="P10" s="48"/>
      <c r="Q10" s="48"/>
      <c r="R10" s="31"/>
      <c r="S10" s="31"/>
      <c r="T10" s="31"/>
      <c r="U10" s="31"/>
    </row>
    <row r="11" spans="1:21" ht="15">
      <c r="A11" s="48"/>
      <c r="B11" s="48"/>
      <c r="C11" s="48"/>
      <c r="D11" s="48"/>
      <c r="E11" s="48"/>
      <c r="F11" s="48"/>
      <c r="G11" s="48"/>
      <c r="H11" s="48"/>
      <c r="I11" s="48"/>
      <c r="J11" s="48"/>
      <c r="K11" s="48"/>
      <c r="L11" s="48"/>
      <c r="M11" s="48"/>
      <c r="N11" s="48"/>
      <c r="O11" s="48"/>
      <c r="P11" s="48"/>
      <c r="Q11" s="48"/>
      <c r="R11" s="31"/>
      <c r="S11" s="31"/>
      <c r="T11" s="31"/>
      <c r="U11" s="31"/>
    </row>
    <row r="12" spans="1:21" ht="15">
      <c r="A12" s="48"/>
      <c r="B12" s="48"/>
      <c r="C12" s="48"/>
      <c r="D12" s="48"/>
      <c r="E12" s="48"/>
      <c r="F12" s="48"/>
      <c r="G12" s="48"/>
      <c r="H12" s="48"/>
      <c r="I12" s="48"/>
      <c r="J12" s="48"/>
      <c r="K12" s="48"/>
      <c r="L12" s="48"/>
      <c r="M12" s="48"/>
      <c r="N12" s="48"/>
      <c r="O12" s="48"/>
      <c r="P12" s="48"/>
      <c r="Q12" s="48"/>
      <c r="R12" s="31"/>
      <c r="S12" s="31"/>
      <c r="T12" s="31"/>
      <c r="U12" s="31"/>
    </row>
    <row r="13" spans="1:21" ht="15">
      <c r="A13" s="48"/>
      <c r="B13" s="48"/>
      <c r="C13" s="48"/>
      <c r="D13" s="48"/>
      <c r="E13" s="48"/>
      <c r="F13" s="48"/>
      <c r="G13" s="48"/>
      <c r="H13" s="48"/>
      <c r="I13" s="48"/>
      <c r="J13" s="48"/>
      <c r="K13" s="48"/>
      <c r="L13" s="48"/>
      <c r="M13" s="48"/>
      <c r="N13" s="48"/>
      <c r="O13" s="48"/>
      <c r="P13" s="48"/>
      <c r="Q13" s="48"/>
      <c r="R13" s="31"/>
      <c r="S13" s="31"/>
      <c r="T13" s="31"/>
      <c r="U13" s="31"/>
    </row>
    <row r="14" spans="1:21" ht="15">
      <c r="A14" s="48"/>
      <c r="B14" s="48"/>
      <c r="C14" s="48"/>
      <c r="D14" s="48"/>
      <c r="E14" s="48"/>
      <c r="F14" s="48"/>
      <c r="G14" s="48"/>
      <c r="H14" s="48"/>
      <c r="I14" s="48"/>
      <c r="J14" s="48"/>
      <c r="K14" s="48"/>
      <c r="L14" s="48"/>
      <c r="M14" s="48"/>
      <c r="N14" s="48"/>
      <c r="O14" s="48"/>
      <c r="P14" s="48"/>
      <c r="Q14" s="48"/>
      <c r="R14" s="31"/>
      <c r="S14" s="31"/>
      <c r="T14" s="31"/>
      <c r="U14" s="31"/>
    </row>
    <row r="15" spans="1:21" ht="15">
      <c r="A15" s="48"/>
      <c r="B15" s="48"/>
      <c r="C15" s="48"/>
      <c r="D15" s="48"/>
      <c r="E15" s="48"/>
      <c r="F15" s="48"/>
      <c r="G15" s="48"/>
      <c r="H15" s="48"/>
      <c r="I15" s="48"/>
      <c r="J15" s="48"/>
      <c r="K15" s="48"/>
      <c r="L15" s="48"/>
      <c r="M15" s="48"/>
      <c r="N15" s="48"/>
      <c r="O15" s="48"/>
      <c r="P15" s="48"/>
      <c r="Q15" s="48"/>
      <c r="R15" s="31"/>
      <c r="S15" s="31"/>
      <c r="T15" s="31"/>
      <c r="U15" s="31"/>
    </row>
    <row r="16" spans="1:21" ht="15">
      <c r="A16" s="32"/>
      <c r="B16" s="32"/>
      <c r="C16" s="32"/>
      <c r="D16" s="32"/>
      <c r="E16" s="32"/>
      <c r="F16" s="32"/>
      <c r="G16" s="32"/>
      <c r="H16" s="32"/>
      <c r="I16" s="32"/>
      <c r="J16" s="32"/>
      <c r="K16" s="32"/>
      <c r="L16" s="32"/>
      <c r="M16" s="32"/>
      <c r="N16" s="32"/>
      <c r="O16" s="32"/>
      <c r="P16" s="32"/>
      <c r="Q16" s="32"/>
      <c r="R16" s="31"/>
      <c r="S16" s="31"/>
      <c r="T16" s="31"/>
      <c r="U16" s="31"/>
    </row>
    <row r="17" spans="1:21" ht="15.75" thickBot="1">
      <c r="A17" s="31"/>
      <c r="B17" s="31"/>
      <c r="C17" s="31"/>
      <c r="D17" s="31"/>
      <c r="E17" s="31"/>
      <c r="F17" s="31"/>
      <c r="G17" s="31"/>
      <c r="H17" s="31"/>
      <c r="I17" s="31"/>
      <c r="J17" s="31"/>
      <c r="K17" s="31"/>
      <c r="L17" s="31"/>
      <c r="M17" s="31"/>
      <c r="N17" s="31"/>
      <c r="O17" s="31"/>
      <c r="P17" s="31"/>
      <c r="Q17" s="31"/>
      <c r="R17" s="31"/>
      <c r="S17" s="31"/>
      <c r="T17" s="31"/>
      <c r="U17" s="31"/>
    </row>
    <row r="18" spans="1:21" ht="16.5" thickBot="1" thickTop="1">
      <c r="A18" s="2" t="s">
        <v>2</v>
      </c>
      <c r="B18" s="10"/>
      <c r="C18" s="30"/>
      <c r="D18" s="51" t="s">
        <v>40</v>
      </c>
      <c r="E18" s="51"/>
      <c r="F18" s="51"/>
      <c r="G18" s="11"/>
      <c r="H18" s="33" t="s">
        <v>0</v>
      </c>
      <c r="I18" s="31"/>
      <c r="J18" s="31"/>
      <c r="K18" s="31"/>
      <c r="L18" s="31"/>
      <c r="M18" s="31"/>
      <c r="N18" s="31"/>
      <c r="O18" s="31"/>
      <c r="P18" s="31"/>
      <c r="Q18" s="31"/>
      <c r="R18" s="31"/>
      <c r="S18" s="31"/>
      <c r="T18" s="31"/>
      <c r="U18" s="31"/>
    </row>
    <row r="19" spans="1:21" ht="16.5" thickBot="1" thickTop="1">
      <c r="A19" s="2" t="s">
        <v>15</v>
      </c>
      <c r="B19" s="9">
        <v>2014</v>
      </c>
      <c r="C19" s="31"/>
      <c r="D19" s="51" t="s">
        <v>39</v>
      </c>
      <c r="E19" s="51"/>
      <c r="F19" s="51"/>
      <c r="G19" s="11"/>
      <c r="H19" s="33" t="s">
        <v>0</v>
      </c>
      <c r="I19" s="31"/>
      <c r="J19" s="31"/>
      <c r="K19" s="31"/>
      <c r="L19" s="31"/>
      <c r="M19" s="31"/>
      <c r="N19" s="31"/>
      <c r="O19" s="31"/>
      <c r="P19" s="31"/>
      <c r="Q19" s="31"/>
      <c r="R19" s="31"/>
      <c r="S19" s="31"/>
      <c r="T19" s="31"/>
      <c r="U19" s="31"/>
    </row>
    <row r="20" spans="1:21" ht="16.5" thickBot="1" thickTop="1">
      <c r="A20" s="12" t="s">
        <v>25</v>
      </c>
      <c r="B20" s="9"/>
      <c r="C20" s="31"/>
      <c r="D20" s="52" t="s">
        <v>41</v>
      </c>
      <c r="E20" s="52"/>
      <c r="F20" s="53"/>
      <c r="G20" s="26">
        <f>G18-G19</f>
        <v>0</v>
      </c>
      <c r="H20" s="34" t="s">
        <v>0</v>
      </c>
      <c r="I20" s="31"/>
      <c r="K20" s="31"/>
      <c r="L20" s="31"/>
      <c r="M20" s="31"/>
      <c r="N20" s="31"/>
      <c r="O20" s="31"/>
      <c r="P20" s="31"/>
      <c r="Q20" s="31"/>
      <c r="R20" s="31"/>
      <c r="S20" s="31"/>
      <c r="T20" s="31"/>
      <c r="U20" s="31"/>
    </row>
    <row r="21" spans="1:21" ht="15.75" thickTop="1">
      <c r="A21" s="31"/>
      <c r="B21" s="31"/>
      <c r="C21" s="31"/>
      <c r="D21" s="31"/>
      <c r="E21" s="31"/>
      <c r="F21" s="31"/>
      <c r="G21" s="31"/>
      <c r="H21" s="31"/>
      <c r="I21" s="31"/>
      <c r="J21" s="31"/>
      <c r="K21" s="31"/>
      <c r="L21" s="31"/>
      <c r="M21" s="31"/>
      <c r="N21" s="31"/>
      <c r="O21" s="31"/>
      <c r="P21" s="31"/>
      <c r="Q21" s="31"/>
      <c r="R21" s="31"/>
      <c r="S21" s="31"/>
      <c r="T21" s="31"/>
      <c r="U21" s="31"/>
    </row>
    <row r="22" spans="1:21" ht="15.75" thickBot="1">
      <c r="A22" s="31"/>
      <c r="B22" s="31"/>
      <c r="C22" s="31"/>
      <c r="D22" s="35"/>
      <c r="E22" s="35"/>
      <c r="F22" s="31"/>
      <c r="G22" s="31"/>
      <c r="H22" s="31"/>
      <c r="I22" s="31"/>
      <c r="J22" s="31"/>
      <c r="K22" s="31"/>
      <c r="L22" s="31"/>
      <c r="M22" s="31"/>
      <c r="N22" s="31"/>
      <c r="O22" s="31"/>
      <c r="P22" s="31"/>
      <c r="Q22" s="31"/>
      <c r="R22" s="31"/>
      <c r="S22" s="31"/>
      <c r="T22" s="31"/>
      <c r="U22" s="31"/>
    </row>
    <row r="23" spans="1:21" ht="16.5" thickBot="1" thickTop="1">
      <c r="A23" s="21" t="s">
        <v>19</v>
      </c>
      <c r="B23" s="21" t="s">
        <v>27</v>
      </c>
      <c r="C23" s="21" t="s">
        <v>38</v>
      </c>
      <c r="D23" s="21" t="s">
        <v>43</v>
      </c>
      <c r="E23" s="36"/>
      <c r="F23" s="37"/>
      <c r="G23" s="59" t="s">
        <v>34</v>
      </c>
      <c r="H23" s="60"/>
      <c r="I23" s="60"/>
      <c r="J23" s="18" t="s">
        <v>1</v>
      </c>
      <c r="K23" s="31"/>
      <c r="L23" s="31"/>
      <c r="M23" s="31"/>
      <c r="N23" s="31"/>
      <c r="O23" s="31"/>
      <c r="P23" s="31"/>
      <c r="Q23" s="31"/>
      <c r="R23" s="31"/>
      <c r="S23" s="31"/>
      <c r="T23" s="31"/>
      <c r="U23" s="31"/>
    </row>
    <row r="24" spans="1:21" ht="15.75" thickTop="1">
      <c r="A24" s="22" t="s">
        <v>24</v>
      </c>
      <c r="B24" s="20">
        <v>3.16</v>
      </c>
      <c r="C24" s="19">
        <f>IF(D24=(3.16*25),25,G20)</f>
        <v>0</v>
      </c>
      <c r="D24" s="5">
        <f>IF(G20&lt;25,G20*3.16,25*3.16)</f>
        <v>0</v>
      </c>
      <c r="E24" s="38"/>
      <c r="F24" s="39"/>
      <c r="G24" s="63" t="s">
        <v>35</v>
      </c>
      <c r="H24" s="63"/>
      <c r="I24" s="63"/>
      <c r="J24" s="27">
        <v>0</v>
      </c>
      <c r="K24" s="31"/>
      <c r="L24" s="31"/>
      <c r="M24" s="31"/>
      <c r="N24" s="31"/>
      <c r="O24" s="31"/>
      <c r="P24" s="31"/>
      <c r="Q24" s="31"/>
      <c r="R24" s="31"/>
      <c r="S24" s="31"/>
      <c r="T24" s="31"/>
      <c r="U24" s="31"/>
    </row>
    <row r="25" spans="1:21" ht="15.75" thickBot="1">
      <c r="A25" s="23" t="s">
        <v>22</v>
      </c>
      <c r="B25" s="3">
        <v>4.38</v>
      </c>
      <c r="C25" s="4">
        <f>IF(D25=(4.38*25),25,(G20-C24))</f>
        <v>0</v>
      </c>
      <c r="D25" s="7">
        <f>IF(D24&lt;(25*3.16),0,IF(AND(D24=(25*3.16),G20&gt;50),(25*4.38),((G20-25)*4.38)))</f>
        <v>0</v>
      </c>
      <c r="E25" s="40"/>
      <c r="F25" s="39"/>
      <c r="G25" s="31"/>
      <c r="H25" s="31"/>
      <c r="I25" s="31"/>
      <c r="J25" s="31"/>
      <c r="K25" s="31"/>
      <c r="L25" s="31"/>
      <c r="M25" s="31"/>
      <c r="N25" s="31"/>
      <c r="O25" s="31"/>
      <c r="P25" s="31"/>
      <c r="Q25" s="31"/>
      <c r="R25" s="31"/>
      <c r="S25" s="31"/>
      <c r="T25" s="31"/>
      <c r="U25" s="31"/>
    </row>
    <row r="26" spans="1:21" ht="16.5" thickBot="1" thickTop="1">
      <c r="A26" s="23" t="s">
        <v>21</v>
      </c>
      <c r="B26" s="3">
        <v>4.74</v>
      </c>
      <c r="C26" s="4">
        <f>IF(D26=(4.74*25),25,(G20-SUM(C24:C25)))</f>
        <v>0</v>
      </c>
      <c r="D26" s="7">
        <f>IF(D25&lt;(25*4.38),0,IF(AND(D25=(25*4.38),G20&gt;75),(25*4.74),((G20-50)*4.74)))</f>
        <v>0</v>
      </c>
      <c r="E26" s="40"/>
      <c r="F26" s="41"/>
      <c r="G26" s="59" t="s">
        <v>31</v>
      </c>
      <c r="H26" s="60"/>
      <c r="I26" s="60"/>
      <c r="J26" s="18" t="s">
        <v>1</v>
      </c>
      <c r="K26" s="31"/>
      <c r="L26" s="31"/>
      <c r="M26" s="31"/>
      <c r="N26" s="31"/>
      <c r="O26" s="31"/>
      <c r="P26" s="31"/>
      <c r="Q26" s="31"/>
      <c r="R26" s="31"/>
      <c r="S26" s="31"/>
      <c r="T26" s="31"/>
      <c r="U26" s="31"/>
    </row>
    <row r="27" spans="1:21" ht="15.75" thickTop="1">
      <c r="A27" s="23" t="s">
        <v>20</v>
      </c>
      <c r="B27" s="3">
        <v>5.45</v>
      </c>
      <c r="C27" s="6">
        <f>IF(D27=(5.45*25),25,(G20-SUM(C24:C26)))</f>
        <v>0</v>
      </c>
      <c r="D27" s="5">
        <f>IF(D26&lt;(25*4.74),0,IF(AND(D26=(25*4.74),G20&gt;100),(25*5.45),(G20-75)*5.45))</f>
        <v>0</v>
      </c>
      <c r="E27" s="42"/>
      <c r="F27" s="43"/>
      <c r="G27" s="49" t="s">
        <v>32</v>
      </c>
      <c r="H27" s="49"/>
      <c r="I27" s="49"/>
      <c r="J27" s="46">
        <f>D32</f>
        <v>0</v>
      </c>
      <c r="K27" s="31"/>
      <c r="L27" s="31"/>
      <c r="M27" s="31"/>
      <c r="N27" s="31"/>
      <c r="O27" s="31"/>
      <c r="P27" s="31"/>
      <c r="Q27" s="31"/>
      <c r="R27" s="31"/>
      <c r="S27" s="31"/>
      <c r="T27" s="31"/>
      <c r="U27" s="31"/>
    </row>
    <row r="28" spans="1:21" ht="15">
      <c r="A28" s="23" t="s">
        <v>16</v>
      </c>
      <c r="B28" s="3">
        <v>6.15</v>
      </c>
      <c r="C28" s="4">
        <f>IF(D28=(6.15*100),100,(G20-SUM(C24:C27)))</f>
        <v>0</v>
      </c>
      <c r="D28" s="5">
        <f>IF(D27&lt;(25*5.45),0,IF(AND(D27=(25*5.45),G20&gt;200),(100*6.15),(G20-100)*6.15))</f>
        <v>0</v>
      </c>
      <c r="E28" s="42"/>
      <c r="F28" s="31"/>
      <c r="G28" s="50" t="s">
        <v>29</v>
      </c>
      <c r="H28" s="50"/>
      <c r="I28" s="50"/>
      <c r="J28" s="47">
        <v>10</v>
      </c>
      <c r="K28" s="31"/>
      <c r="L28" s="31"/>
      <c r="M28" s="31"/>
      <c r="N28" s="31"/>
      <c r="O28" s="31"/>
      <c r="P28" s="31"/>
      <c r="Q28" s="31"/>
      <c r="R28" s="31"/>
      <c r="S28" s="31"/>
      <c r="T28" s="31"/>
      <c r="U28" s="31"/>
    </row>
    <row r="29" spans="1:21" ht="15">
      <c r="A29" s="23" t="s">
        <v>17</v>
      </c>
      <c r="B29" s="3">
        <v>7.02</v>
      </c>
      <c r="C29" s="4">
        <f>IF(D29=(7.02*50),50,(G20-SUM(C24:C28)))</f>
        <v>0</v>
      </c>
      <c r="D29" s="5">
        <f>IF(D28&lt;(100*6.15),0,IF(AND(D28=(100*6.15),G20&gt;250),(50*7.02),(G20-200)*7.02))</f>
        <v>0</v>
      </c>
      <c r="E29" s="42"/>
      <c r="F29" s="31"/>
      <c r="G29" s="50" t="s">
        <v>30</v>
      </c>
      <c r="H29" s="50"/>
      <c r="I29" s="50"/>
      <c r="J29" s="29">
        <v>150</v>
      </c>
      <c r="K29" s="31"/>
      <c r="L29" s="31"/>
      <c r="M29" s="31"/>
      <c r="N29" s="31"/>
      <c r="O29" s="31"/>
      <c r="P29" s="31"/>
      <c r="Q29" s="31"/>
      <c r="R29" s="31"/>
      <c r="S29" s="31"/>
      <c r="T29" s="31"/>
      <c r="U29" s="31"/>
    </row>
    <row r="30" spans="1:21" ht="15.75" thickBot="1">
      <c r="A30" s="24" t="s">
        <v>18</v>
      </c>
      <c r="B30" s="3">
        <v>7.9</v>
      </c>
      <c r="C30" s="4">
        <f>IF(D30=(7.9*50),50,(G20-SUM(C24:C29)))</f>
        <v>0</v>
      </c>
      <c r="D30" s="7">
        <f>IF(D29&lt;(50*7.02),0,IF(AND(D29=(50*7.02),G20&gt;300),(50*7.9),(G20-250)*7.9))</f>
        <v>0</v>
      </c>
      <c r="E30" s="40"/>
      <c r="F30" s="31"/>
      <c r="G30" s="50" t="s">
        <v>33</v>
      </c>
      <c r="H30" s="50"/>
      <c r="I30" s="50"/>
      <c r="J30" s="47">
        <v>0</v>
      </c>
      <c r="K30" s="31"/>
      <c r="L30" s="31"/>
      <c r="M30" s="31"/>
      <c r="N30" s="31"/>
      <c r="O30" s="31"/>
      <c r="P30" s="31"/>
      <c r="Q30" s="31"/>
      <c r="R30" s="31"/>
      <c r="S30" s="31"/>
      <c r="T30" s="31"/>
      <c r="U30" s="31"/>
    </row>
    <row r="31" spans="1:21" ht="16.5" thickBot="1" thickTop="1">
      <c r="A31" s="24" t="s">
        <v>23</v>
      </c>
      <c r="B31" s="3">
        <v>8.77</v>
      </c>
      <c r="C31" s="8">
        <f>IF(D30=(7.9*50),(G20-SUM(C24:C30)),0)</f>
        <v>0</v>
      </c>
      <c r="D31" s="5">
        <f>IF(D30&lt;(50*7.9),0,((G20-300)*8.77))</f>
        <v>0</v>
      </c>
      <c r="E31" s="44"/>
      <c r="F31" s="31"/>
      <c r="G31" s="54" t="s">
        <v>36</v>
      </c>
      <c r="H31" s="54"/>
      <c r="I31" s="55"/>
      <c r="J31" s="28">
        <f>SUM(J27:J30)</f>
        <v>160</v>
      </c>
      <c r="K31" s="31"/>
      <c r="L31" s="31"/>
      <c r="M31" s="31"/>
      <c r="N31" s="31"/>
      <c r="O31" s="31"/>
      <c r="P31" s="31"/>
      <c r="Q31" s="31"/>
      <c r="R31" s="31"/>
      <c r="S31" s="31"/>
      <c r="T31" s="31"/>
      <c r="U31" s="31"/>
    </row>
    <row r="32" spans="1:21" ht="16.5" thickBot="1" thickTop="1">
      <c r="A32" s="25"/>
      <c r="B32" s="16"/>
      <c r="C32" s="13">
        <f>SUM(C24:C31)</f>
        <v>0</v>
      </c>
      <c r="D32" s="14">
        <f>IF(AND(B20=140,G20&lt;87),369,IF(AND(B20=120,G20&lt;49),184,IF(AND(B20=110,G20&lt;14),44,ROUNDUP(SUM(D24:D31),0))))</f>
        <v>0</v>
      </c>
      <c r="E32" s="15" t="s">
        <v>26</v>
      </c>
      <c r="F32" s="36"/>
      <c r="G32" s="31"/>
      <c r="H32" s="31"/>
      <c r="I32" s="31"/>
      <c r="J32" s="45"/>
      <c r="K32" s="31"/>
      <c r="L32" s="31"/>
      <c r="M32" s="31"/>
      <c r="N32" s="31"/>
      <c r="O32" s="31"/>
      <c r="P32" s="31"/>
      <c r="Q32" s="31"/>
      <c r="R32" s="31"/>
      <c r="S32" s="31"/>
      <c r="T32" s="31"/>
      <c r="U32" s="31"/>
    </row>
    <row r="33" spans="1:21" ht="16.5" thickBot="1" thickTop="1">
      <c r="A33" s="31"/>
      <c r="B33" s="45"/>
      <c r="C33" s="31"/>
      <c r="D33" s="31"/>
      <c r="E33" s="45"/>
      <c r="F33" s="31"/>
      <c r="G33" s="61" t="s">
        <v>28</v>
      </c>
      <c r="H33" s="62"/>
      <c r="I33" s="62"/>
      <c r="J33" s="18" t="s">
        <v>1</v>
      </c>
      <c r="K33" s="31"/>
      <c r="L33" s="31"/>
      <c r="M33" s="31"/>
      <c r="N33" s="31"/>
      <c r="O33" s="31"/>
      <c r="P33" s="31"/>
      <c r="Q33" s="31"/>
      <c r="R33" s="31"/>
      <c r="S33" s="31"/>
      <c r="T33" s="31"/>
      <c r="U33" s="31"/>
    </row>
    <row r="34" spans="1:21" ht="16.5" thickBot="1" thickTop="1">
      <c r="A34" s="58" t="s">
        <v>42</v>
      </c>
      <c r="B34" s="58"/>
      <c r="C34" s="58"/>
      <c r="D34" s="31"/>
      <c r="E34" s="31"/>
      <c r="F34" s="31"/>
      <c r="G34" s="56" t="s">
        <v>37</v>
      </c>
      <c r="H34" s="56"/>
      <c r="I34" s="57"/>
      <c r="J34" s="17">
        <f>SUM(J24+J31)</f>
        <v>160</v>
      </c>
      <c r="K34" s="31"/>
      <c r="L34" s="31"/>
      <c r="M34" s="31"/>
      <c r="N34" s="31"/>
      <c r="O34" s="31"/>
      <c r="P34" s="31"/>
      <c r="Q34" s="31"/>
      <c r="R34" s="31"/>
      <c r="S34" s="31"/>
      <c r="T34" s="31"/>
      <c r="U34" s="31"/>
    </row>
    <row r="35" spans="1:21" ht="15.75" thickTop="1">
      <c r="A35" s="31"/>
      <c r="B35" s="31"/>
      <c r="C35" s="31"/>
      <c r="D35" s="39"/>
      <c r="E35" s="31"/>
      <c r="F35" s="31"/>
      <c r="G35" s="31"/>
      <c r="H35" s="31"/>
      <c r="I35" s="31"/>
      <c r="J35" s="31"/>
      <c r="K35" s="31"/>
      <c r="L35" s="31"/>
      <c r="M35" s="31"/>
      <c r="N35" s="31"/>
      <c r="O35" s="31"/>
      <c r="P35" s="31"/>
      <c r="Q35" s="31"/>
      <c r="R35" s="31"/>
      <c r="S35" s="31"/>
      <c r="T35" s="31"/>
      <c r="U35" s="31"/>
    </row>
    <row r="36" spans="1:21" ht="15">
      <c r="A36" s="31"/>
      <c r="B36" s="31"/>
      <c r="C36" s="31"/>
      <c r="D36" s="39"/>
      <c r="E36" s="31"/>
      <c r="F36" s="31"/>
      <c r="G36" s="31"/>
      <c r="H36" s="31"/>
      <c r="I36" s="31"/>
      <c r="J36" s="31"/>
      <c r="K36" s="31"/>
      <c r="L36" s="31"/>
      <c r="M36" s="31"/>
      <c r="N36" s="31"/>
      <c r="O36" s="31"/>
      <c r="P36" s="31"/>
      <c r="Q36" s="31"/>
      <c r="R36" s="31"/>
      <c r="S36" s="31"/>
      <c r="T36" s="31"/>
      <c r="U36" s="31"/>
    </row>
    <row r="37" spans="1:21" ht="15">
      <c r="A37" s="31"/>
      <c r="B37" s="31"/>
      <c r="C37" s="31"/>
      <c r="D37" s="31"/>
      <c r="E37" s="31"/>
      <c r="F37" s="31"/>
      <c r="G37" s="31"/>
      <c r="H37" s="31"/>
      <c r="I37" s="31"/>
      <c r="J37" s="31"/>
      <c r="K37" s="31"/>
      <c r="L37" s="31"/>
      <c r="M37" s="31"/>
      <c r="N37" s="31"/>
      <c r="O37" s="31"/>
      <c r="P37" s="31"/>
      <c r="Q37" s="31"/>
      <c r="R37" s="31"/>
      <c r="S37" s="31"/>
      <c r="T37" s="31"/>
      <c r="U37" s="31"/>
    </row>
    <row r="38" spans="1:21" ht="15">
      <c r="A38" s="31"/>
      <c r="B38" s="31"/>
      <c r="C38" s="31"/>
      <c r="D38" s="31"/>
      <c r="E38" s="31"/>
      <c r="F38" s="31"/>
      <c r="G38" s="31"/>
      <c r="H38" s="31"/>
      <c r="I38" s="31"/>
      <c r="J38" s="31"/>
      <c r="K38" s="31"/>
      <c r="L38" s="31"/>
      <c r="M38" s="31"/>
      <c r="N38" s="31"/>
      <c r="O38" s="31"/>
      <c r="P38" s="31"/>
      <c r="Q38" s="31"/>
      <c r="R38" s="31"/>
      <c r="S38" s="31"/>
      <c r="T38" s="31"/>
      <c r="U38" s="31"/>
    </row>
    <row r="39" spans="1:21" ht="15">
      <c r="A39" s="31"/>
      <c r="B39" s="33"/>
      <c r="C39" s="31"/>
      <c r="D39" s="31"/>
      <c r="E39" s="31"/>
      <c r="F39" s="31"/>
      <c r="G39" s="31"/>
      <c r="H39" s="31"/>
      <c r="I39" s="31"/>
      <c r="J39" s="31"/>
      <c r="K39" s="31"/>
      <c r="L39" s="31"/>
      <c r="M39" s="31"/>
      <c r="N39" s="31"/>
      <c r="O39" s="31"/>
      <c r="P39" s="31"/>
      <c r="Q39" s="31"/>
      <c r="R39" s="31"/>
      <c r="S39" s="31"/>
      <c r="T39" s="31"/>
      <c r="U39" s="31"/>
    </row>
    <row r="40" spans="1:21" ht="15">
      <c r="A40" s="31"/>
      <c r="B40" s="31"/>
      <c r="C40" s="31"/>
      <c r="D40" s="31"/>
      <c r="E40" s="31"/>
      <c r="F40" s="31"/>
      <c r="G40" s="31"/>
      <c r="H40" s="31"/>
      <c r="I40" s="31"/>
      <c r="J40" s="31"/>
      <c r="K40" s="31"/>
      <c r="L40" s="31"/>
      <c r="M40" s="31"/>
      <c r="N40" s="31"/>
      <c r="O40" s="31"/>
      <c r="P40" s="31"/>
      <c r="Q40" s="31"/>
      <c r="R40" s="31"/>
      <c r="S40" s="31"/>
      <c r="T40" s="31"/>
      <c r="U40" s="31"/>
    </row>
    <row r="41" spans="1:21" ht="15">
      <c r="A41" s="31"/>
      <c r="B41" s="31"/>
      <c r="C41" s="31"/>
      <c r="D41" s="31"/>
      <c r="E41" s="31"/>
      <c r="F41" s="31"/>
      <c r="G41" s="31"/>
      <c r="H41" s="31"/>
      <c r="I41" s="31"/>
      <c r="J41" s="31"/>
      <c r="K41" s="31"/>
      <c r="L41" s="31"/>
      <c r="M41" s="31"/>
      <c r="N41" s="31"/>
      <c r="O41" s="31"/>
      <c r="P41" s="31"/>
      <c r="Q41" s="31"/>
      <c r="R41" s="31"/>
      <c r="S41" s="31"/>
      <c r="T41" s="31"/>
      <c r="U41" s="31"/>
    </row>
    <row r="42" spans="1:21" ht="15">
      <c r="A42" s="31"/>
      <c r="B42" s="31"/>
      <c r="C42" s="31"/>
      <c r="D42" s="31"/>
      <c r="E42" s="31"/>
      <c r="F42" s="31"/>
      <c r="G42" s="31"/>
      <c r="H42" s="31"/>
      <c r="I42" s="31"/>
      <c r="J42" s="31"/>
      <c r="K42" s="31"/>
      <c r="L42" s="31"/>
      <c r="M42" s="31"/>
      <c r="N42" s="31"/>
      <c r="O42" s="31"/>
      <c r="P42" s="31"/>
      <c r="Q42" s="31"/>
      <c r="R42" s="31"/>
      <c r="S42" s="31"/>
      <c r="T42" s="31"/>
      <c r="U42" s="31"/>
    </row>
  </sheetData>
  <sheetProtection/>
  <mergeCells count="14">
    <mergeCell ref="G31:I31"/>
    <mergeCell ref="G34:I34"/>
    <mergeCell ref="A34:C34"/>
    <mergeCell ref="G23:I23"/>
    <mergeCell ref="G26:I26"/>
    <mergeCell ref="G33:I33"/>
    <mergeCell ref="G24:I24"/>
    <mergeCell ref="G27:I27"/>
    <mergeCell ref="G28:I28"/>
    <mergeCell ref="G29:I29"/>
    <mergeCell ref="G30:I30"/>
    <mergeCell ref="D18:F18"/>
    <mergeCell ref="D19:F19"/>
    <mergeCell ref="D20:F20"/>
  </mergeCells>
  <dataValidations count="3">
    <dataValidation type="list" allowBlank="1" showInputMessage="1" showErrorMessage="1" prompt="Select a Month" error="Invalid Entry" sqref="B18">
      <formula1>Month</formula1>
    </dataValidation>
    <dataValidation type="list" allowBlank="1" showInputMessage="1" showErrorMessage="1" prompt="Select a Year" error="Invalid Entry" sqref="B19">
      <formula1>Year</formula1>
    </dataValidation>
    <dataValidation type="list" allowBlank="1" showInputMessage="1" showErrorMessage="1" prompt="Select your Tariff" error="Invalid Entry" sqref="B20">
      <formula1>Tariff</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13"/>
  <sheetViews>
    <sheetView zoomScalePageLayoutView="0" workbookViewId="0" topLeftCell="A1">
      <selection activeCell="C5" sqref="C5"/>
    </sheetView>
  </sheetViews>
  <sheetFormatPr defaultColWidth="9.140625" defaultRowHeight="15"/>
  <sheetData>
    <row r="1" spans="1:3" ht="15">
      <c r="A1" t="s">
        <v>15</v>
      </c>
      <c r="B1" t="s">
        <v>2</v>
      </c>
      <c r="C1" t="s">
        <v>25</v>
      </c>
    </row>
    <row r="2" spans="1:3" ht="15">
      <c r="A2" s="1">
        <v>2012</v>
      </c>
      <c r="B2" s="1" t="s">
        <v>3</v>
      </c>
      <c r="C2">
        <v>110</v>
      </c>
    </row>
    <row r="3" spans="1:3" ht="15">
      <c r="A3" s="1">
        <v>2013</v>
      </c>
      <c r="B3" s="1" t="s">
        <v>4</v>
      </c>
      <c r="C3">
        <v>120</v>
      </c>
    </row>
    <row r="4" spans="1:3" ht="15">
      <c r="A4" s="1">
        <v>2014</v>
      </c>
      <c r="B4" s="1" t="s">
        <v>5</v>
      </c>
      <c r="C4">
        <v>140</v>
      </c>
    </row>
    <row r="5" spans="1:2" ht="15">
      <c r="A5" s="1">
        <v>2015</v>
      </c>
      <c r="B5" s="1" t="s">
        <v>6</v>
      </c>
    </row>
    <row r="6" spans="1:2" ht="15">
      <c r="A6" s="1">
        <v>2016</v>
      </c>
      <c r="B6" s="1" t="s">
        <v>7</v>
      </c>
    </row>
    <row r="7" ht="15">
      <c r="B7" s="1" t="s">
        <v>8</v>
      </c>
    </row>
    <row r="8" ht="15">
      <c r="B8" s="1" t="s">
        <v>9</v>
      </c>
    </row>
    <row r="9" ht="15">
      <c r="B9" s="1" t="s">
        <v>10</v>
      </c>
    </row>
    <row r="10" ht="15">
      <c r="B10" s="1" t="s">
        <v>11</v>
      </c>
    </row>
    <row r="11" ht="15">
      <c r="B11" s="1" t="s">
        <v>12</v>
      </c>
    </row>
    <row r="12" ht="15">
      <c r="B12" s="1" t="s">
        <v>13</v>
      </c>
    </row>
    <row r="13" ht="15">
      <c r="B13" s="1" t="s">
        <v>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Samad</dc:creator>
  <cp:keywords/>
  <dc:description/>
  <cp:lastModifiedBy>Caderbaccus, Nicole</cp:lastModifiedBy>
  <dcterms:created xsi:type="dcterms:W3CDTF">2014-02-03T06:15:17Z</dcterms:created>
  <dcterms:modified xsi:type="dcterms:W3CDTF">2021-06-11T06:59:36Z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PublishingStartDate">
    <vt:lpwstr/>
  </property>
  <property fmtid="{D5CDD505-2E9C-101B-9397-08002B2CF9AE}" pid="6" name="PublishingExpirationDate">
    <vt:lpwstr/>
  </property>
  <property fmtid="{D5CDD505-2E9C-101B-9397-08002B2CF9AE}" pid="7" name="Order">
    <vt:lpwstr>6000.00000000000</vt:lpwstr>
  </property>
  <property fmtid="{D5CDD505-2E9C-101B-9397-08002B2CF9AE}" pid="8" name="_SourceUrl">
    <vt:lpwstr/>
  </property>
  <property fmtid="{D5CDD505-2E9C-101B-9397-08002B2CF9AE}" pid="9" name="_SharedFileIndex">
    <vt:lpwstr/>
  </property>
</Properties>
</file>