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pivotTables/pivotTable2.xml" ContentType="application/vnd.openxmlformats-officedocument.spreadsheetml.pivotTable+xml"/>
  <Override PartName="/xl/worksheets/sheet3.xml" ContentType="application/vnd.openxmlformats-officedocument.spreadsheetml.worksheet+xml"/>
  <Override PartName="/xl/worksheets/sheet2.xml" ContentType="application/vnd.openxmlformats-officedocument.spreadsheetml.worksheet+xml"/>
  <Override PartName="/xl/pivotTables/pivotTable1.xml" ContentType="application/vnd.openxmlformats-officedocument.spreadsheetml.pivotTable+xml"/>
  <Override PartName="/xl/worksheets/sheet1.xml" ContentType="application/vnd.openxmlformats-officedocument.spreadsheetml.worksheet+xml"/>
  <Override PartName="/xl/drawings/drawing5.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drawings/drawing2.xml" ContentType="application/vnd.openxmlformats-officedocument.drawing+xml"/>
  <Override PartName="/xl/tables/table7.xml" ContentType="application/vnd.openxmlformats-officedocument.spreadsheetml.table+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tables/table1.xml" ContentType="application/vnd.openxmlformats-officedocument.spreadsheetml.table+xml"/>
  <Override PartName="/xl/pivotCache/pivotCacheDefinition1.xml" ContentType="application/vnd.openxmlformats-officedocument.spreadsheetml.pivotCacheDefinition+xml"/>
  <Override PartName="/xl/pivotCache/pivotCacheRecords2.xml" ContentType="application/vnd.openxmlformats-officedocument.spreadsheetml.pivotCacheRecords+xml"/>
  <Override PartName="/xl/comments1.xml" ContentType="application/vnd.openxmlformats-officedocument.spreadsheetml.comments+xml"/>
  <Override PartName="/docProps/core.xml" ContentType="application/vnd.openxmlformats-package.core-properties+xml"/>
  <Override PartName="/customXml/itemProps1.xml" ContentType="application/vnd.openxmlformats-officedocument.customXmlProperties+xml"/>
  <Override PartName="/xl/calcChain.xml" ContentType="application/vnd.openxmlformats-officedocument.spreadsheetml.calcChain+xml"/>
  <Override PartName="/docProps/app.xml" ContentType="application/vnd.openxmlformats-officedocument.extended-properties+xml"/>
  <Override PartName="/docProps/custom.xml" ContentType="application/vnd.openxmlformats-officedocument.custom-properties+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2.xml" ContentType="application/vnd.openxmlformats-officedocument.spreadsheetml.table+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hidePivotFieldList="1"/>
  <mc:AlternateContent xmlns:mc="http://schemas.openxmlformats.org/markup-compatibility/2006">
    <mc:Choice Requires="x15">
      <x15ac:absPath xmlns:x15ac="http://schemas.microsoft.com/office/spreadsheetml/2010/11/ac" url="C:\Users\User\Downloads\"/>
    </mc:Choice>
  </mc:AlternateContent>
  <xr:revisionPtr revIDLastSave="0" documentId="13_ncr:80001_{BFB8E512-028E-4342-935B-A20E2E96E220}" xr6:coauthVersionLast="36" xr6:coauthVersionMax="36" xr10:uidLastSave="{00000000-0000-0000-0000-000000000000}"/>
  <bookViews>
    <workbookView xWindow="-60" yWindow="-60" windowWidth="15480" windowHeight="11640" tabRatio="596" xr2:uid="{00000000-000D-0000-FFFF-FFFF00000000}"/>
  </bookViews>
  <sheets>
    <sheet name="Dashboard" sheetId="1" r:id="rId1"/>
    <sheet name="Notes" sheetId="2" r:id="rId2"/>
    <sheet name="Departments" sheetId="3" r:id="rId3"/>
    <sheet name="MeterDetails" sheetId="4" r:id="rId4"/>
    <sheet name="2025" sheetId="11" r:id="rId5"/>
    <sheet name="Calc_General_Data" sheetId="22" state="hidden" r:id="rId6"/>
    <sheet name="Calc_Meters" sheetId="23" state="hidden" r:id="rId7"/>
    <sheet name="Charts" sheetId="24" state="hidden" r:id="rId8"/>
  </sheets>
  <definedNames>
    <definedName name="_xlnm._FilterDatabase" localSheetId="5" hidden="1">Calc_General_Data!$A$139:$M$175</definedName>
    <definedName name="Departments_all">OFFSET(Calc_General_Data!$T$3,0,0,Calc_General_Data!$U$1,1)</definedName>
    <definedName name="_xlnm.Print_Area" localSheetId="0">Dashboard!$A$1:$M$69</definedName>
  </definedNames>
  <calcPr calcId="191029"/>
  <pivotCaches>
    <pivotCache cacheId="37" r:id="rId9"/>
    <pivotCache cacheId="41" r:id="rId10"/>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9" i="11" l="1"/>
  <c r="B8" i="11" l="1"/>
  <c r="C8" i="11"/>
  <c r="D8" i="11"/>
  <c r="E8" i="11"/>
  <c r="F8" i="11"/>
  <c r="G8" i="11"/>
  <c r="H8" i="11"/>
  <c r="I8" i="11"/>
  <c r="J8" i="11"/>
  <c r="K8" i="11"/>
  <c r="L8" i="11"/>
  <c r="M8" i="11"/>
  <c r="N8" i="11"/>
  <c r="O8" i="11"/>
  <c r="P8" i="11"/>
  <c r="Q8" i="11"/>
  <c r="R8" i="11"/>
  <c r="S8" i="11"/>
  <c r="T8" i="11"/>
  <c r="U8" i="11"/>
  <c r="V8" i="11"/>
  <c r="W8" i="11"/>
  <c r="X8" i="11"/>
  <c r="Y8" i="11"/>
  <c r="Z8" i="11"/>
  <c r="AA8" i="11"/>
  <c r="AB8" i="11"/>
  <c r="AC8" i="11"/>
  <c r="AD8" i="11"/>
  <c r="AE8" i="11"/>
  <c r="AF8" i="11"/>
  <c r="AG8" i="11"/>
  <c r="AH8" i="11"/>
  <c r="AI8" i="11"/>
  <c r="AJ8" i="11"/>
  <c r="AK8" i="11"/>
  <c r="AL8" i="11"/>
  <c r="AM8" i="11"/>
  <c r="AN8" i="11"/>
  <c r="AO8" i="11"/>
  <c r="AP8" i="11"/>
  <c r="AQ8" i="11"/>
  <c r="AR8" i="11"/>
  <c r="AS8" i="11"/>
  <c r="AT8" i="11"/>
  <c r="AU8" i="11"/>
  <c r="AV8" i="11"/>
  <c r="AW8" i="11"/>
  <c r="AX8" i="11"/>
  <c r="AY8" i="11"/>
  <c r="AZ8" i="11"/>
  <c r="BA8" i="11"/>
  <c r="BB8" i="11"/>
  <c r="BC8" i="11"/>
  <c r="BD8" i="11"/>
  <c r="BE8" i="11"/>
  <c r="BF8" i="11"/>
  <c r="BG8" i="11"/>
  <c r="BH8" i="11"/>
  <c r="BI8" i="11"/>
  <c r="BJ8" i="11"/>
  <c r="BK8" i="11"/>
  <c r="BL8" i="11"/>
  <c r="BM8" i="11"/>
  <c r="BN8" i="11"/>
  <c r="BO8" i="11"/>
  <c r="BP8" i="11"/>
  <c r="BQ8" i="11"/>
  <c r="BR8" i="11"/>
  <c r="BS8" i="11"/>
  <c r="BT8" i="11"/>
  <c r="BU8" i="11"/>
  <c r="BV8" i="11"/>
  <c r="BW8" i="11"/>
  <c r="BX8" i="11"/>
  <c r="BY8" i="11"/>
  <c r="BZ8" i="11"/>
  <c r="CA8" i="11"/>
  <c r="CB8" i="11"/>
  <c r="CC8" i="11"/>
  <c r="CD8" i="11"/>
  <c r="CE8" i="11"/>
  <c r="CF8" i="11"/>
  <c r="CG8" i="11"/>
  <c r="CH8" i="11"/>
  <c r="CI8" i="11"/>
  <c r="CJ8" i="11"/>
  <c r="CK8" i="11"/>
  <c r="CL8" i="11"/>
  <c r="CM8" i="11"/>
  <c r="CN8" i="11"/>
  <c r="CO8" i="11"/>
  <c r="CP8" i="11"/>
  <c r="CQ8" i="11"/>
  <c r="CR8" i="11"/>
  <c r="CS8" i="11"/>
  <c r="CT8" i="11"/>
  <c r="CU8" i="11"/>
  <c r="CV8" i="11"/>
  <c r="CW8" i="11"/>
  <c r="CX8" i="11"/>
  <c r="CY8" i="11"/>
  <c r="CZ8" i="11"/>
  <c r="DA8" i="11"/>
  <c r="DB8" i="11"/>
  <c r="DC8" i="11"/>
  <c r="DD8" i="11"/>
  <c r="DE8" i="11"/>
  <c r="DF8" i="11"/>
  <c r="DG8" i="11"/>
  <c r="DH8" i="11"/>
  <c r="DI8" i="11"/>
  <c r="DJ8" i="11"/>
  <c r="DK8" i="11"/>
  <c r="DL8" i="11"/>
  <c r="DM8" i="11"/>
  <c r="DN8" i="11"/>
  <c r="DO8" i="11"/>
  <c r="DP8" i="11"/>
  <c r="DQ8" i="11"/>
  <c r="DR8" i="11"/>
  <c r="DS8" i="11"/>
  <c r="DT8" i="11"/>
  <c r="DU8" i="11"/>
  <c r="DV8" i="11"/>
  <c r="DW8" i="11"/>
  <c r="DX8" i="11"/>
  <c r="DY8" i="11"/>
  <c r="DZ8" i="11"/>
  <c r="EA8" i="11"/>
  <c r="EB8" i="11"/>
  <c r="EC8" i="11"/>
  <c r="ED8" i="11"/>
  <c r="EE8" i="11"/>
  <c r="EF8" i="11"/>
  <c r="EG8" i="11"/>
  <c r="EH8" i="11"/>
  <c r="EI8" i="11"/>
  <c r="EJ8" i="11"/>
  <c r="EK8" i="11"/>
  <c r="EL8" i="11"/>
  <c r="EM8" i="11"/>
  <c r="EN8" i="11"/>
  <c r="EO8" i="11"/>
  <c r="EP8" i="11"/>
  <c r="EQ8" i="11"/>
  <c r="ER8" i="11"/>
  <c r="ES8" i="11"/>
  <c r="ET8" i="11"/>
  <c r="EU8" i="11"/>
  <c r="EV8" i="11"/>
  <c r="EW8" i="11"/>
  <c r="EX8" i="11"/>
  <c r="EY8" i="11"/>
  <c r="EZ8" i="11"/>
  <c r="FA8" i="11"/>
  <c r="FB8" i="11"/>
  <c r="FC8" i="11"/>
  <c r="FD8" i="11"/>
  <c r="FE8" i="11"/>
  <c r="FF8" i="11"/>
  <c r="FG8" i="11"/>
  <c r="FH8" i="11"/>
  <c r="FI8" i="11"/>
  <c r="FJ8" i="11"/>
  <c r="FK8" i="11"/>
  <c r="FL8" i="11"/>
  <c r="FM8" i="11"/>
  <c r="FN8" i="11"/>
  <c r="FO8" i="11"/>
  <c r="FP8" i="11"/>
  <c r="FQ8" i="11"/>
  <c r="FR8" i="11"/>
  <c r="FS8" i="11"/>
  <c r="FT8" i="11"/>
  <c r="FU8" i="11"/>
  <c r="FV8" i="11"/>
  <c r="FW8" i="11"/>
  <c r="FX8" i="11"/>
  <c r="FY8" i="11"/>
  <c r="FZ8" i="11"/>
  <c r="GA8" i="11"/>
  <c r="GB8" i="11"/>
  <c r="GC8" i="11"/>
  <c r="GD8" i="11"/>
  <c r="GE8" i="11"/>
  <c r="GF8" i="11"/>
  <c r="GG8" i="11"/>
  <c r="GH8" i="11"/>
  <c r="GI8" i="11"/>
  <c r="GJ8" i="11"/>
  <c r="GK8" i="11"/>
  <c r="GL8" i="11"/>
  <c r="GM8" i="11"/>
  <c r="GN8" i="11"/>
  <c r="GO8" i="11"/>
  <c r="GP8" i="11"/>
  <c r="GQ8" i="11"/>
  <c r="GR8" i="11"/>
  <c r="GS8" i="11"/>
  <c r="A2" i="23" l="1" a="1"/>
  <c r="A2" i="23" s="1"/>
  <c r="T211" i="22"/>
  <c r="U211" i="22" s="1"/>
  <c r="T210" i="22"/>
  <c r="U210" i="22" s="1"/>
  <c r="T209" i="22"/>
  <c r="U209" i="22" s="1"/>
  <c r="T208" i="22"/>
  <c r="U208" i="22" s="1"/>
  <c r="T207" i="22"/>
  <c r="U207" i="22" s="1"/>
  <c r="T206" i="22"/>
  <c r="U206" i="22" s="1"/>
  <c r="T205" i="22"/>
  <c r="U205" i="22" s="1"/>
  <c r="T204" i="22"/>
  <c r="U204" i="22" s="1"/>
  <c r="T203" i="22"/>
  <c r="U203" i="22" s="1"/>
  <c r="T202" i="22"/>
  <c r="U202" i="22" s="1"/>
  <c r="T201" i="22"/>
  <c r="U201" i="22" s="1"/>
  <c r="T200" i="22"/>
  <c r="U200" i="22" s="1"/>
  <c r="T199" i="22"/>
  <c r="U199" i="22" s="1"/>
  <c r="T198" i="22"/>
  <c r="U198" i="22" s="1"/>
  <c r="T197" i="22"/>
  <c r="U197" i="22" s="1"/>
  <c r="T196" i="22"/>
  <c r="U196" i="22" s="1"/>
  <c r="T195" i="22"/>
  <c r="U195" i="22" s="1"/>
  <c r="T194" i="22"/>
  <c r="U194" i="22" s="1"/>
  <c r="T193" i="22"/>
  <c r="U193" i="22" s="1"/>
  <c r="T192" i="22"/>
  <c r="U192" i="22" s="1"/>
  <c r="T191" i="22"/>
  <c r="U191" i="22" s="1"/>
  <c r="T190" i="22"/>
  <c r="U190" i="22" s="1"/>
  <c r="T189" i="22"/>
  <c r="U189" i="22" s="1"/>
  <c r="T188" i="22"/>
  <c r="U188" i="22" s="1"/>
  <c r="T187" i="22"/>
  <c r="U187" i="22" s="1"/>
  <c r="T186" i="22"/>
  <c r="U186" i="22" s="1"/>
  <c r="T185" i="22"/>
  <c r="U185" i="22" s="1"/>
  <c r="T184" i="22"/>
  <c r="U184" i="22" s="1"/>
  <c r="T183" i="22"/>
  <c r="U183" i="22" s="1"/>
  <c r="T182" i="22"/>
  <c r="U182" i="22" s="1"/>
  <c r="T181" i="22"/>
  <c r="U181" i="22" s="1"/>
  <c r="T180" i="22"/>
  <c r="U180" i="22" s="1"/>
  <c r="T179" i="22"/>
  <c r="U179" i="22" s="1"/>
  <c r="T178" i="22"/>
  <c r="U178" i="22" s="1"/>
  <c r="T177" i="22"/>
  <c r="U177" i="22" s="1"/>
  <c r="T176" i="22"/>
  <c r="U176" i="22" s="1"/>
  <c r="T175" i="22"/>
  <c r="U175" i="22" s="1"/>
  <c r="T174" i="22"/>
  <c r="U174" i="22" s="1"/>
  <c r="T173" i="22"/>
  <c r="U173" i="22" s="1"/>
  <c r="T172" i="22"/>
  <c r="U172" i="22" s="1"/>
  <c r="T171" i="22"/>
  <c r="U171" i="22" s="1"/>
  <c r="T170" i="22"/>
  <c r="U170" i="22" s="1"/>
  <c r="T169" i="22"/>
  <c r="U169" i="22" s="1"/>
  <c r="T168" i="22"/>
  <c r="U168" i="22" s="1"/>
  <c r="T167" i="22"/>
  <c r="U167" i="22" s="1"/>
  <c r="T166" i="22"/>
  <c r="U166" i="22" s="1"/>
  <c r="T165" i="22"/>
  <c r="U165" i="22" s="1"/>
  <c r="T164" i="22"/>
  <c r="U164" i="22" s="1"/>
  <c r="T163" i="22"/>
  <c r="U163" i="22" s="1"/>
  <c r="T162" i="22"/>
  <c r="U162" i="22" s="1"/>
  <c r="T161" i="22"/>
  <c r="U161" i="22" s="1"/>
  <c r="T160" i="22"/>
  <c r="U160" i="22" s="1"/>
  <c r="T159" i="22"/>
  <c r="U159" i="22" s="1"/>
  <c r="T158" i="22"/>
  <c r="U158" i="22" s="1"/>
  <c r="T157" i="22"/>
  <c r="U157" i="22" s="1"/>
  <c r="T156" i="22"/>
  <c r="U156" i="22" s="1"/>
  <c r="T155" i="22"/>
  <c r="U155" i="22" s="1"/>
  <c r="T154" i="22"/>
  <c r="U154" i="22" s="1"/>
  <c r="T153" i="22"/>
  <c r="U153" i="22" s="1"/>
  <c r="T152" i="22"/>
  <c r="U152" i="22" s="1"/>
  <c r="T151" i="22"/>
  <c r="U151" i="22" s="1"/>
  <c r="T150" i="22"/>
  <c r="U150" i="22" s="1"/>
  <c r="T149" i="22"/>
  <c r="U149" i="22" s="1"/>
  <c r="T148" i="22"/>
  <c r="U148" i="22" s="1"/>
  <c r="T147" i="22"/>
  <c r="U147" i="22" s="1"/>
  <c r="T146" i="22"/>
  <c r="U146" i="22" s="1"/>
  <c r="T145" i="22"/>
  <c r="U145" i="22" s="1"/>
  <c r="T144" i="22"/>
  <c r="U144" i="22" s="1"/>
  <c r="T143" i="22"/>
  <c r="U143" i="22" s="1"/>
  <c r="T142" i="22"/>
  <c r="U142" i="22" s="1"/>
  <c r="T141" i="22"/>
  <c r="U141" i="22" s="1"/>
  <c r="T140" i="22"/>
  <c r="U140" i="22" s="1"/>
  <c r="T139" i="22"/>
  <c r="U139" i="22" s="1"/>
  <c r="T138" i="22"/>
  <c r="U138" i="22" s="1"/>
  <c r="T137" i="22"/>
  <c r="U137" i="22" s="1"/>
  <c r="T136" i="22"/>
  <c r="U136" i="22" s="1"/>
  <c r="T135" i="22"/>
  <c r="U135" i="22" s="1"/>
  <c r="T134" i="22"/>
  <c r="U134" i="22" s="1"/>
  <c r="T133" i="22"/>
  <c r="U133" i="22" s="1"/>
  <c r="T132" i="22"/>
  <c r="U132" i="22" s="1"/>
  <c r="T131" i="22"/>
  <c r="U131" i="22" s="1"/>
  <c r="T130" i="22"/>
  <c r="U130" i="22" s="1"/>
  <c r="T129" i="22"/>
  <c r="U129" i="22" s="1"/>
  <c r="T128" i="22"/>
  <c r="U128" i="22" s="1"/>
  <c r="T127" i="22"/>
  <c r="U127" i="22" s="1"/>
  <c r="T126" i="22"/>
  <c r="U126" i="22" s="1"/>
  <c r="T125" i="22"/>
  <c r="U125" i="22" s="1"/>
  <c r="T124" i="22"/>
  <c r="U124" i="22" s="1"/>
  <c r="T123" i="22"/>
  <c r="U123" i="22" s="1"/>
  <c r="T122" i="22"/>
  <c r="U122" i="22" s="1"/>
  <c r="T121" i="22"/>
  <c r="U121" i="22" s="1"/>
  <c r="T120" i="22"/>
  <c r="U120" i="22" s="1"/>
  <c r="T119" i="22"/>
  <c r="U119" i="22" s="1"/>
  <c r="T118" i="22"/>
  <c r="U118" i="22" s="1"/>
  <c r="T117" i="22"/>
  <c r="U117" i="22" s="1"/>
  <c r="T116" i="22"/>
  <c r="U116" i="22" s="1"/>
  <c r="T115" i="22"/>
  <c r="U115" i="22" s="1"/>
  <c r="T114" i="22"/>
  <c r="U114" i="22" s="1"/>
  <c r="T113" i="22"/>
  <c r="U113" i="22" s="1"/>
  <c r="T112" i="22"/>
  <c r="U112" i="22" s="1"/>
  <c r="T111" i="22"/>
  <c r="U111" i="22" s="1"/>
  <c r="T110" i="22"/>
  <c r="U110" i="22" s="1"/>
  <c r="T109" i="22"/>
  <c r="U109" i="22" s="1"/>
  <c r="T108" i="22"/>
  <c r="U108" i="22" s="1"/>
  <c r="T107" i="22"/>
  <c r="U107" i="22" s="1"/>
  <c r="T106" i="22"/>
  <c r="U106" i="22" s="1"/>
  <c r="T105" i="22"/>
  <c r="U105" i="22" s="1"/>
  <c r="T104" i="22"/>
  <c r="U104" i="22" s="1"/>
  <c r="T103" i="22"/>
  <c r="U103" i="22" s="1"/>
  <c r="T102" i="22"/>
  <c r="U102" i="22" s="1"/>
  <c r="T101" i="22"/>
  <c r="U101" i="22" s="1"/>
  <c r="T100" i="22"/>
  <c r="U100" i="22" s="1"/>
  <c r="T99" i="22"/>
  <c r="U99" i="22" s="1"/>
  <c r="T98" i="22"/>
  <c r="U98" i="22" s="1"/>
  <c r="T97" i="22"/>
  <c r="U97" i="22" s="1"/>
  <c r="T96" i="22"/>
  <c r="U96" i="22" s="1"/>
  <c r="T95" i="22"/>
  <c r="U95" i="22" s="1"/>
  <c r="T90" i="22"/>
  <c r="U90" i="22" s="1"/>
  <c r="T89" i="22"/>
  <c r="U89" i="22" s="1"/>
  <c r="B89" i="22"/>
  <c r="T88" i="22"/>
  <c r="U88" i="22" s="1"/>
  <c r="T87" i="22"/>
  <c r="U87" i="22" s="1"/>
  <c r="T86" i="22"/>
  <c r="U86" i="22" s="1"/>
  <c r="T85" i="22"/>
  <c r="U85" i="22" s="1"/>
  <c r="T84" i="22"/>
  <c r="U84" i="22" s="1"/>
  <c r="T83" i="22"/>
  <c r="U83" i="22" s="1"/>
  <c r="T82" i="22"/>
  <c r="U82" i="22" s="1"/>
  <c r="T81" i="22"/>
  <c r="U81" i="22" s="1"/>
  <c r="T80" i="22"/>
  <c r="U80" i="22" s="1"/>
  <c r="T79" i="22"/>
  <c r="U79" i="22" s="1"/>
  <c r="T78" i="22"/>
  <c r="U78" i="22" s="1"/>
  <c r="T77" i="22"/>
  <c r="U77" i="22" s="1"/>
  <c r="T76" i="22"/>
  <c r="U76" i="22" s="1"/>
  <c r="T75" i="22"/>
  <c r="U75" i="22" s="1"/>
  <c r="T74" i="22"/>
  <c r="U74" i="22" s="1"/>
  <c r="T73" i="22"/>
  <c r="U73" i="22" s="1"/>
  <c r="T72" i="22"/>
  <c r="U72" i="22" s="1"/>
  <c r="T71" i="22"/>
  <c r="U71" i="22" s="1"/>
  <c r="T70" i="22"/>
  <c r="U70" i="22" s="1"/>
  <c r="T69" i="22"/>
  <c r="U69" i="22" s="1"/>
  <c r="T68" i="22"/>
  <c r="U68" i="22" s="1"/>
  <c r="T67" i="22"/>
  <c r="U67" i="22" s="1"/>
  <c r="T66" i="22"/>
  <c r="U66" i="22" s="1"/>
  <c r="T65" i="22"/>
  <c r="U65" i="22" s="1"/>
  <c r="T64" i="22"/>
  <c r="U64" i="22" s="1"/>
  <c r="T63" i="22"/>
  <c r="U63" i="22" s="1"/>
  <c r="T62" i="22"/>
  <c r="U62" i="22" s="1"/>
  <c r="T61" i="22"/>
  <c r="U61" i="22" s="1"/>
  <c r="T60" i="22"/>
  <c r="U60" i="22" s="1"/>
  <c r="T59" i="22"/>
  <c r="U59" i="22" s="1"/>
  <c r="T58" i="22"/>
  <c r="U58" i="22" s="1"/>
  <c r="T57" i="22"/>
  <c r="U57" i="22" s="1"/>
  <c r="T56" i="22"/>
  <c r="U56" i="22" s="1"/>
  <c r="T55" i="22"/>
  <c r="U55" i="22" s="1"/>
  <c r="T54" i="22"/>
  <c r="U54" i="22" s="1"/>
  <c r="T53" i="22"/>
  <c r="U53" i="22" s="1"/>
  <c r="T52" i="22"/>
  <c r="U52" i="22" s="1"/>
  <c r="T51" i="22"/>
  <c r="U51" i="22" s="1"/>
  <c r="T50" i="22"/>
  <c r="U50" i="22" s="1"/>
  <c r="T49" i="22"/>
  <c r="U49" i="22" s="1"/>
  <c r="T48" i="22"/>
  <c r="U48" i="22" s="1"/>
  <c r="T47" i="22"/>
  <c r="U47" i="22" s="1"/>
  <c r="T42" i="22"/>
  <c r="U42" i="22" s="1"/>
  <c r="T41" i="22"/>
  <c r="U41" i="22" s="1"/>
  <c r="B41" i="22"/>
  <c r="T40" i="22"/>
  <c r="U40" i="22" s="1"/>
  <c r="T39" i="22"/>
  <c r="U39" i="22" s="1"/>
  <c r="T38" i="22"/>
  <c r="U38" i="22" s="1"/>
  <c r="T37" i="22"/>
  <c r="U37" i="22" s="1"/>
  <c r="T36" i="22"/>
  <c r="U36" i="22" s="1"/>
  <c r="T35" i="22"/>
  <c r="U35" i="22" s="1"/>
  <c r="T34" i="22"/>
  <c r="U34" i="22" s="1"/>
  <c r="T33" i="22"/>
  <c r="U33" i="22" s="1"/>
  <c r="T32" i="22"/>
  <c r="U32" i="22" s="1"/>
  <c r="T31" i="22"/>
  <c r="U31" i="22" s="1"/>
  <c r="T30" i="22"/>
  <c r="U30" i="22" s="1"/>
  <c r="T29" i="22"/>
  <c r="U29" i="22" s="1"/>
  <c r="T28" i="22"/>
  <c r="U28" i="22" s="1"/>
  <c r="T27" i="22"/>
  <c r="U27" i="22" s="1"/>
  <c r="T26" i="22"/>
  <c r="U26" i="22" s="1"/>
  <c r="T25" i="22"/>
  <c r="U25" i="22" s="1"/>
  <c r="T24" i="22"/>
  <c r="U24" i="22" s="1"/>
  <c r="T23" i="22"/>
  <c r="U23" i="22" s="1"/>
  <c r="T22" i="22"/>
  <c r="U22" i="22" s="1"/>
  <c r="T21" i="22"/>
  <c r="U21" i="22" s="1"/>
  <c r="T20" i="22"/>
  <c r="U20" i="22" s="1"/>
  <c r="T19" i="22"/>
  <c r="U19" i="22" s="1"/>
  <c r="T18" i="22"/>
  <c r="U18" i="22" s="1"/>
  <c r="T17" i="22"/>
  <c r="U17" i="22" s="1"/>
  <c r="T16" i="22"/>
  <c r="U16" i="22" s="1"/>
  <c r="T15" i="22"/>
  <c r="U15" i="22" s="1"/>
  <c r="T14" i="22"/>
  <c r="U14" i="22" s="1"/>
  <c r="T13" i="22"/>
  <c r="U13" i="22" s="1"/>
  <c r="T12" i="22"/>
  <c r="U12" i="22" s="1"/>
  <c r="T11" i="22"/>
  <c r="U11" i="22" s="1"/>
  <c r="T10" i="22"/>
  <c r="U10" i="22" s="1"/>
  <c r="T9" i="22"/>
  <c r="U9" i="22" s="1"/>
  <c r="T8" i="22"/>
  <c r="U8" i="22" s="1"/>
  <c r="T7" i="22"/>
  <c r="U7" i="22" s="1"/>
  <c r="T6" i="22"/>
  <c r="U6" i="22" s="1"/>
  <c r="T5" i="22"/>
  <c r="U5" i="22" s="1"/>
  <c r="T4" i="22"/>
  <c r="U4" i="22" s="1"/>
  <c r="T3" i="22"/>
  <c r="U3" i="22" s="1"/>
  <c r="U1" i="22"/>
  <c r="M6" i="11"/>
  <c r="L6" i="11"/>
  <c r="K6" i="11"/>
  <c r="J6" i="11"/>
  <c r="I6" i="11"/>
  <c r="H6" i="11"/>
  <c r="G6" i="11"/>
  <c r="F6" i="11"/>
  <c r="E6" i="11"/>
  <c r="D6" i="11"/>
  <c r="C6" i="11"/>
  <c r="B6" i="11"/>
  <c r="M5" i="11"/>
  <c r="L5" i="11"/>
  <c r="K5" i="11"/>
  <c r="J5" i="11"/>
  <c r="I5" i="11"/>
  <c r="H5" i="11"/>
  <c r="G5" i="11"/>
  <c r="F5" i="11"/>
  <c r="E5" i="11"/>
  <c r="D5" i="11"/>
  <c r="C5" i="11"/>
  <c r="B5" i="11"/>
  <c r="K12" i="1"/>
  <c r="K11" i="1"/>
  <c r="B5" i="1"/>
  <c r="B4" i="1"/>
  <c r="B10" i="22"/>
  <c r="B85" i="22"/>
  <c r="F26" i="23"/>
  <c r="F24" i="23"/>
  <c r="B54" i="22"/>
  <c r="B27" i="22"/>
  <c r="B75" i="22"/>
  <c r="F17" i="23"/>
  <c r="B18" i="22"/>
  <c r="F38" i="23"/>
  <c r="B25" i="22"/>
  <c r="F25" i="23"/>
  <c r="B2" i="22"/>
  <c r="B72" i="22"/>
  <c r="F16" i="23"/>
  <c r="B6" i="22"/>
  <c r="B60" i="22"/>
  <c r="B53" i="22"/>
  <c r="F36" i="23"/>
  <c r="B63" i="22"/>
  <c r="B33" i="22"/>
  <c r="F15" i="23"/>
  <c r="F22" i="23"/>
  <c r="B35" i="22"/>
  <c r="F8" i="23"/>
  <c r="B57" i="22"/>
  <c r="F40" i="23"/>
  <c r="B82" i="22"/>
  <c r="B50" i="22"/>
  <c r="B22" i="22"/>
  <c r="B64" i="22"/>
  <c r="B23" i="22"/>
  <c r="B11" i="22"/>
  <c r="B9" i="22"/>
  <c r="B81" i="22"/>
  <c r="B56" i="22"/>
  <c r="B83" i="22"/>
  <c r="F5" i="23"/>
  <c r="B67" i="22"/>
  <c r="F31" i="23"/>
  <c r="F21" i="23"/>
  <c r="F11" i="23"/>
  <c r="B55" i="22"/>
  <c r="B21" i="22"/>
  <c r="F39" i="23"/>
  <c r="B14" i="22"/>
  <c r="B79" i="22"/>
  <c r="B32" i="22"/>
  <c r="B37" i="22"/>
  <c r="B84" i="22"/>
  <c r="B13" i="22"/>
  <c r="F14" i="23"/>
  <c r="B58" i="22"/>
  <c r="B15" i="22"/>
  <c r="B17" i="22"/>
  <c r="F35" i="23"/>
  <c r="F37" i="23"/>
  <c r="F20" i="23"/>
  <c r="B24" i="22"/>
  <c r="B16" i="22"/>
  <c r="B80" i="22"/>
  <c r="B78" i="22"/>
  <c r="F19" i="23"/>
  <c r="B5" i="22"/>
  <c r="B26" i="22"/>
  <c r="B29" i="22"/>
  <c r="B31" i="22"/>
  <c r="F27" i="23"/>
  <c r="B34" i="22"/>
  <c r="B69" i="22"/>
  <c r="B59" i="22"/>
  <c r="F13" i="23"/>
  <c r="B28" i="22"/>
  <c r="B52" i="22"/>
  <c r="F23" i="23"/>
  <c r="B36" i="22"/>
  <c r="F10" i="23"/>
  <c r="B68" i="22"/>
  <c r="B3" i="22"/>
  <c r="B8" i="22"/>
  <c r="B12" i="22"/>
  <c r="B77" i="22"/>
  <c r="F29" i="23"/>
  <c r="B66" i="22"/>
  <c r="B62" i="22"/>
  <c r="F9" i="23"/>
  <c r="F34" i="23"/>
  <c r="F18" i="23"/>
  <c r="B71" i="22"/>
  <c r="B65" i="22"/>
  <c r="B76" i="22"/>
  <c r="B61" i="22"/>
  <c r="B73" i="22"/>
  <c r="F28" i="23"/>
  <c r="B74" i="22"/>
  <c r="B20" i="22"/>
  <c r="B19" i="22"/>
  <c r="F7" i="23"/>
  <c r="B70" i="22"/>
  <c r="B51" i="22"/>
  <c r="B4" i="22"/>
  <c r="F12" i="23"/>
  <c r="B30" i="22"/>
  <c r="F30" i="23"/>
  <c r="F6" i="23"/>
  <c r="F33" i="23"/>
  <c r="F32" i="23"/>
  <c r="B7" i="22"/>
  <c r="K30" i="22" l="1"/>
  <c r="C50" i="22"/>
  <c r="C81" i="22"/>
  <c r="C75" i="22"/>
  <c r="C73" i="22"/>
  <c r="C80" i="22"/>
  <c r="C85" i="22"/>
  <c r="C74" i="22"/>
  <c r="C64" i="22"/>
  <c r="C53" i="22"/>
  <c r="C71" i="22"/>
  <c r="C63" i="22"/>
  <c r="C79" i="22"/>
  <c r="C83" i="22"/>
  <c r="C62" i="22"/>
  <c r="C66" i="22"/>
  <c r="C67" i="22"/>
  <c r="C76" i="22"/>
  <c r="C51" i="22"/>
  <c r="C61" i="22"/>
  <c r="C56" i="22"/>
  <c r="C69" i="22"/>
  <c r="C77" i="22"/>
  <c r="C70" i="22"/>
  <c r="C52" i="22"/>
  <c r="C68" i="22"/>
  <c r="C72" i="22"/>
  <c r="C82" i="22"/>
  <c r="C65" i="22"/>
  <c r="C84" i="22"/>
  <c r="C78" i="22"/>
  <c r="B87" i="22"/>
  <c r="B39" i="22"/>
  <c r="E2" i="22"/>
  <c r="D2" i="22"/>
  <c r="C18" i="22"/>
  <c r="C33" i="22"/>
  <c r="C24" i="22"/>
  <c r="C16" i="22"/>
  <c r="C8" i="22"/>
  <c r="C31" i="22"/>
  <c r="C23" i="22"/>
  <c r="C15" i="22"/>
  <c r="C26" i="22"/>
  <c r="C25" i="22"/>
  <c r="C32" i="22"/>
  <c r="C37" i="22"/>
  <c r="C29" i="22"/>
  <c r="C21" i="22"/>
  <c r="C13" i="22"/>
  <c r="C5" i="22"/>
  <c r="C17" i="22"/>
  <c r="C30" i="22"/>
  <c r="C14" i="22"/>
  <c r="C36" i="22"/>
  <c r="C28" i="22"/>
  <c r="C20" i="22"/>
  <c r="C4" i="22"/>
  <c r="C34" i="22"/>
  <c r="C2" i="22"/>
  <c r="C22" i="22"/>
  <c r="C35" i="22"/>
  <c r="C27" i="22"/>
  <c r="C19" i="22"/>
  <c r="C3" i="22"/>
  <c r="F80" i="22" a="1"/>
  <c r="F80" i="22" s="1"/>
  <c r="J76" i="22" a="1"/>
  <c r="J76" i="22" s="1"/>
  <c r="F64" i="22" a="1"/>
  <c r="F64" i="22" s="1"/>
  <c r="G84" i="22" a="1"/>
  <c r="G84" i="22" s="1"/>
  <c r="F72" i="22" a="1"/>
  <c r="F72" i="22" s="1"/>
  <c r="J83" i="22" a="1"/>
  <c r="J83" i="22" s="1"/>
  <c r="I79" i="22" a="1"/>
  <c r="I79" i="22" s="1"/>
  <c r="I71" i="22" a="1"/>
  <c r="I71" i="22" s="1"/>
  <c r="E67" i="22" a="1"/>
  <c r="E67" i="22" s="1"/>
  <c r="I63" i="22" a="1"/>
  <c r="I63" i="22" s="1"/>
  <c r="D56" i="22" a="1"/>
  <c r="D56" i="22" s="1"/>
  <c r="F52" i="22" a="1"/>
  <c r="F52" i="22" s="1"/>
  <c r="D78" i="22" a="1"/>
  <c r="D78" i="22" s="1"/>
  <c r="H74" i="22" a="1"/>
  <c r="H74" i="22" s="1"/>
  <c r="D66" i="22" a="1"/>
  <c r="D66" i="22" s="1"/>
  <c r="I51" i="22" a="1"/>
  <c r="I51" i="22" s="1"/>
  <c r="E82" i="22" a="1"/>
  <c r="E82" i="22" s="1"/>
  <c r="E70" i="22" a="1"/>
  <c r="E70" i="22" s="1"/>
  <c r="D62" i="22" a="1"/>
  <c r="D62" i="22" s="1"/>
  <c r="E85" i="22" a="1"/>
  <c r="E85" i="22" s="1"/>
  <c r="G77" i="22" a="1"/>
  <c r="G77" i="22" s="1"/>
  <c r="H69" i="22" a="1"/>
  <c r="H69" i="22" s="1"/>
  <c r="G61" i="22" a="1"/>
  <c r="G61" i="22" s="1"/>
  <c r="O50" i="22" a="1"/>
  <c r="O50" i="22" s="1"/>
  <c r="A3" i="23" a="1"/>
  <c r="A3" i="23" s="1"/>
  <c r="A4" i="23" s="1" a="1"/>
  <c r="A4" i="23" s="1"/>
  <c r="D80" i="22" a="1"/>
  <c r="D80" i="22" s="1"/>
  <c r="L80" i="22" a="1"/>
  <c r="L80" i="22" s="1"/>
  <c r="K67" i="22" a="1"/>
  <c r="K67" i="22" s="1"/>
  <c r="B2" i="23"/>
  <c r="I36" i="22"/>
  <c r="G23" i="22"/>
  <c r="G21" i="22"/>
  <c r="E3" i="22"/>
  <c r="M14" i="22"/>
  <c r="I16" i="22"/>
  <c r="O19" i="22"/>
  <c r="L22" i="22"/>
  <c r="K25" i="22"/>
  <c r="I27" i="22"/>
  <c r="O30" i="22"/>
  <c r="D32" i="22"/>
  <c r="J35" i="22"/>
  <c r="E37" i="22"/>
  <c r="D5" i="22"/>
  <c r="N16" i="22"/>
  <c r="K22" i="22"/>
  <c r="K27" i="22"/>
  <c r="L32" i="22"/>
  <c r="L37" i="22"/>
  <c r="E16" i="22"/>
  <c r="H22" i="22"/>
  <c r="H27" i="22"/>
  <c r="I32" i="22"/>
  <c r="I37" i="22"/>
  <c r="D16" i="22"/>
  <c r="G22" i="22"/>
  <c r="M27" i="22"/>
  <c r="N32" i="22"/>
  <c r="E36" i="22"/>
  <c r="G16" i="22"/>
  <c r="J37" i="22"/>
  <c r="N26" i="22"/>
  <c r="N13" i="22"/>
  <c r="O34" i="22"/>
  <c r="N20" i="22"/>
  <c r="E28" i="22"/>
  <c r="I2" i="22"/>
  <c r="D24" i="22"/>
  <c r="O14" i="22"/>
  <c r="E35" i="22"/>
  <c r="E24" i="22"/>
  <c r="J27" i="22"/>
  <c r="H5" i="22"/>
  <c r="E18" i="22"/>
  <c r="I31" i="22"/>
  <c r="E5" i="22"/>
  <c r="G33" i="22"/>
  <c r="G32" i="22"/>
  <c r="H28" i="22"/>
  <c r="E19" i="22"/>
  <c r="K17" i="22"/>
  <c r="M4" i="22"/>
  <c r="J14" i="22"/>
  <c r="F16" i="22"/>
  <c r="L19" i="22"/>
  <c r="F22" i="22"/>
  <c r="E25" i="22"/>
  <c r="F27" i="22"/>
  <c r="L30" i="22"/>
  <c r="O33" i="22"/>
  <c r="D35" i="22"/>
  <c r="H16" i="22"/>
  <c r="E22" i="22"/>
  <c r="E27" i="22"/>
  <c r="F32" i="22"/>
  <c r="F37" i="22"/>
  <c r="H17" i="22"/>
  <c r="E23" i="22"/>
  <c r="J28" i="22"/>
  <c r="E33" i="22"/>
  <c r="K2" i="22"/>
  <c r="F17" i="22"/>
  <c r="O23" i="22"/>
  <c r="G27" i="22"/>
  <c r="H32" i="22"/>
  <c r="M37" i="22"/>
  <c r="K19" i="22"/>
  <c r="H2" i="22"/>
  <c r="D27" i="22"/>
  <c r="E14" i="22"/>
  <c r="L35" i="22"/>
  <c r="N24" i="22"/>
  <c r="G26" i="22"/>
  <c r="K31" i="22"/>
  <c r="D34" i="22"/>
  <c r="I25" i="22"/>
  <c r="N14" i="22"/>
  <c r="L34" i="22"/>
  <c r="N36" i="22"/>
  <c r="L27" i="22"/>
  <c r="H37" i="22"/>
  <c r="I26" i="22"/>
  <c r="N22" i="22"/>
  <c r="J16" i="22"/>
  <c r="F23" i="22"/>
  <c r="I24" i="22"/>
  <c r="H15" i="22"/>
  <c r="J13" i="22"/>
  <c r="J4" i="22"/>
  <c r="G14" i="22"/>
  <c r="M17" i="22"/>
  <c r="F19" i="22"/>
  <c r="M23" i="22"/>
  <c r="M26" i="22"/>
  <c r="N28" i="22"/>
  <c r="F30" i="22"/>
  <c r="L33" i="22"/>
  <c r="O36" i="22"/>
  <c r="E17" i="22"/>
  <c r="H23" i="22"/>
  <c r="M28" i="22"/>
  <c r="H33" i="22"/>
  <c r="L2" i="22"/>
  <c r="O18" i="22"/>
  <c r="M24" i="22"/>
  <c r="D28" i="22"/>
  <c r="M34" i="22"/>
  <c r="M18" i="22"/>
  <c r="I23" i="22"/>
  <c r="O28" i="22"/>
  <c r="J33" i="22"/>
  <c r="G37" i="22"/>
  <c r="H20" i="22"/>
  <c r="M31" i="22"/>
  <c r="O17" i="22"/>
  <c r="O3" i="22"/>
  <c r="D25" i="22"/>
  <c r="J20" i="22"/>
  <c r="F36" i="22"/>
  <c r="F18" i="22"/>
  <c r="G3" i="22"/>
  <c r="J30" i="22"/>
  <c r="H19" i="22"/>
  <c r="I3" i="22"/>
  <c r="J25" i="22"/>
  <c r="L16" i="22"/>
  <c r="G15" i="22"/>
  <c r="G5" i="22"/>
  <c r="O37" i="22"/>
  <c r="L15" i="22"/>
  <c r="J5" i="22"/>
  <c r="D8" i="22"/>
  <c r="M2" i="22"/>
  <c r="D4" i="22"/>
  <c r="D14" i="22"/>
  <c r="J17" i="22"/>
  <c r="M20" i="22"/>
  <c r="J23" i="22"/>
  <c r="J26" i="22"/>
  <c r="K28" i="22"/>
  <c r="N31" i="22"/>
  <c r="F33" i="22"/>
  <c r="L36" i="22"/>
  <c r="O2" i="22"/>
  <c r="L18" i="22"/>
  <c r="J24" i="22"/>
  <c r="G28" i="22"/>
  <c r="J34" i="22"/>
  <c r="F2" i="22"/>
  <c r="G13" i="22"/>
  <c r="I18" i="22"/>
  <c r="G24" i="22"/>
  <c r="H29" i="22"/>
  <c r="G34" i="22"/>
  <c r="F3" i="22"/>
  <c r="E13" i="22"/>
  <c r="G18" i="22"/>
  <c r="K24" i="22"/>
  <c r="I28" i="22"/>
  <c r="D33" i="22"/>
  <c r="N2" i="22"/>
  <c r="L23" i="22"/>
  <c r="K14" i="22"/>
  <c r="E32" i="22"/>
  <c r="D18" i="22"/>
  <c r="L4" i="22"/>
  <c r="I29" i="22"/>
  <c r="D23" i="22"/>
  <c r="N34" i="22"/>
  <c r="D13" i="22"/>
  <c r="E29" i="22"/>
  <c r="D19" i="22"/>
  <c r="O4" i="22"/>
  <c r="F29" i="22"/>
  <c r="F15" i="22"/>
  <c r="E30" i="22"/>
  <c r="F13" i="22"/>
  <c r="D29" i="22"/>
  <c r="M35" i="22"/>
  <c r="I20" i="22"/>
  <c r="N27" i="22"/>
  <c r="D31" i="22"/>
  <c r="G4" i="22"/>
  <c r="G2" i="22"/>
  <c r="J2" i="22"/>
  <c r="O5" i="22"/>
  <c r="K15" i="22"/>
  <c r="D17" i="22"/>
  <c r="M22" i="22"/>
  <c r="I17" i="22"/>
  <c r="I30" i="22"/>
  <c r="N33" i="22"/>
  <c r="L5" i="22"/>
  <c r="O13" i="22"/>
  <c r="E15" i="22"/>
  <c r="N18" i="22"/>
  <c r="G20" i="22"/>
  <c r="O24" i="22"/>
  <c r="D26" i="22"/>
  <c r="M29" i="22"/>
  <c r="E31" i="22"/>
  <c r="K34" i="22"/>
  <c r="N37" i="22"/>
  <c r="D3" i="22"/>
  <c r="L14" i="22"/>
  <c r="G19" i="22"/>
  <c r="F25" i="22"/>
  <c r="M30" i="22"/>
  <c r="H35" i="22"/>
  <c r="K4" i="22"/>
  <c r="I14" i="22"/>
  <c r="L20" i="22"/>
  <c r="L26" i="22"/>
  <c r="D30" i="22"/>
  <c r="M36" i="22"/>
  <c r="I4" i="22"/>
  <c r="H14" i="22"/>
  <c r="K20" i="22"/>
  <c r="G25" i="22"/>
  <c r="N30" i="22"/>
  <c r="F34" i="22"/>
  <c r="F4" i="22"/>
  <c r="F28" i="22"/>
  <c r="J18" i="22"/>
  <c r="D37" i="22"/>
  <c r="H26" i="22"/>
  <c r="H13" i="22"/>
  <c r="M33" i="22"/>
  <c r="K3" i="22"/>
  <c r="O22" i="22"/>
  <c r="J32" i="22"/>
  <c r="H4" i="22"/>
  <c r="D36" i="22"/>
  <c r="O32" i="22"/>
  <c r="K36" i="22"/>
  <c r="G35" i="22"/>
  <c r="I22" i="22"/>
  <c r="N3" i="22"/>
  <c r="F5" i="22"/>
  <c r="L13" i="22"/>
  <c r="O16" i="22"/>
  <c r="K18" i="22"/>
  <c r="D20" i="22"/>
  <c r="L24" i="22"/>
  <c r="O27" i="22"/>
  <c r="J29" i="22"/>
  <c r="M32" i="22"/>
  <c r="E34" i="22"/>
  <c r="K37" i="22"/>
  <c r="N4" i="22"/>
  <c r="F14" i="22"/>
  <c r="O20" i="22"/>
  <c r="O26" i="22"/>
  <c r="G30" i="22"/>
  <c r="J36" i="22"/>
  <c r="E4" i="22"/>
  <c r="D15" i="22"/>
  <c r="F20" i="22"/>
  <c r="F26" i="22"/>
  <c r="F31" i="22"/>
  <c r="G36" i="22"/>
  <c r="K5" i="22"/>
  <c r="I15" i="22"/>
  <c r="E20" i="22"/>
  <c r="K26" i="22"/>
  <c r="H30" i="22"/>
  <c r="I35" i="22"/>
  <c r="K32" i="22"/>
  <c r="J22" i="22"/>
  <c r="N5" i="22"/>
  <c r="O29" i="22"/>
  <c r="M16" i="22"/>
  <c r="F35" i="22"/>
  <c r="H31" i="22"/>
  <c r="L25" i="22"/>
  <c r="F24" i="22"/>
  <c r="K16" i="22"/>
  <c r="E26" i="22"/>
  <c r="G31" i="22"/>
  <c r="I6" i="22"/>
  <c r="H6" i="22"/>
  <c r="D6" i="22"/>
  <c r="L59" i="22" a="1"/>
  <c r="M59" i="22" a="1"/>
  <c r="N6" i="22"/>
  <c r="O6" i="22"/>
  <c r="I59" i="22" a="1"/>
  <c r="N59" i="22" a="1"/>
  <c r="E59" i="22" a="1"/>
  <c r="H54" i="22" a="1"/>
  <c r="G7" i="22"/>
  <c r="O59" i="22" a="1"/>
  <c r="E6" i="22"/>
  <c r="E55" i="22" a="1"/>
  <c r="L6" i="22"/>
  <c r="G6" i="22"/>
  <c r="G59" i="22" a="1"/>
  <c r="O7" i="22"/>
  <c r="H59" i="22" a="1"/>
  <c r="F7" i="22"/>
  <c r="D7" i="22"/>
  <c r="M6" i="22"/>
  <c r="F59" i="22" a="1"/>
  <c r="K6" i="22"/>
  <c r="K59" i="22" a="1"/>
  <c r="J59" i="22" a="1"/>
  <c r="F6" i="22"/>
  <c r="L7" i="22"/>
  <c r="K7" i="22"/>
  <c r="H7" i="22"/>
  <c r="D59" i="22" a="1"/>
  <c r="J6" i="22"/>
  <c r="H60" i="22" a="1"/>
  <c r="G12" i="22"/>
  <c r="N60" i="22" a="1"/>
  <c r="K12" i="22"/>
  <c r="E60" i="22" a="1"/>
  <c r="I60" i="22" a="1"/>
  <c r="O60" i="22" a="1"/>
  <c r="K60" i="22" a="1"/>
  <c r="I12" i="22"/>
  <c r="H12" i="22"/>
  <c r="L60" i="22" a="1"/>
  <c r="F12" i="22"/>
  <c r="F60" i="22" a="1"/>
  <c r="N12" i="22"/>
  <c r="D60" i="22" a="1"/>
  <c r="J60" i="22" a="1"/>
  <c r="M60" i="22" a="1"/>
  <c r="L12" i="22"/>
  <c r="M12" i="22"/>
  <c r="G60" i="22" a="1"/>
  <c r="J12" i="22"/>
  <c r="O12" i="22"/>
  <c r="E12" i="22"/>
  <c r="D12" i="22"/>
  <c r="H54" i="22" l="1"/>
  <c r="E55" i="22"/>
  <c r="G40" i="23"/>
  <c r="H40" i="23" s="1"/>
  <c r="G35" i="23"/>
  <c r="H35" i="23" s="1"/>
  <c r="G17" i="23"/>
  <c r="H17" i="23" s="1"/>
  <c r="G15" i="23"/>
  <c r="G29" i="23"/>
  <c r="H29" i="23" s="1"/>
  <c r="G19" i="23"/>
  <c r="H19" i="23" s="1"/>
  <c r="G9" i="23"/>
  <c r="G5" i="23"/>
  <c r="H5" i="23" s="1"/>
  <c r="G30" i="23"/>
  <c r="H30" i="23" s="1"/>
  <c r="G23" i="23"/>
  <c r="H23" i="23" s="1"/>
  <c r="G7" i="23"/>
  <c r="H7" i="23" s="1"/>
  <c r="P20" i="22"/>
  <c r="P27" i="22"/>
  <c r="P12" i="22"/>
  <c r="P37" i="22"/>
  <c r="P16" i="22"/>
  <c r="P32" i="22"/>
  <c r="P4" i="22"/>
  <c r="P6" i="22"/>
  <c r="P2" i="22"/>
  <c r="P26" i="22"/>
  <c r="P14" i="22"/>
  <c r="A5" i="23" a="1"/>
  <c r="A5" i="23" s="1"/>
  <c r="A6" i="23" s="1" a="1"/>
  <c r="A6" i="23" s="1"/>
  <c r="M50" i="22" a="1"/>
  <c r="M50" i="22" s="1"/>
  <c r="E61" i="22" a="1"/>
  <c r="E61" i="22" s="1"/>
  <c r="G67" i="22" a="1"/>
  <c r="G67" i="22" s="1"/>
  <c r="H84" i="22" a="1"/>
  <c r="H84" i="22" s="1"/>
  <c r="E52" i="22" a="1"/>
  <c r="E52" i="22" s="1"/>
  <c r="K80" i="22" a="1"/>
  <c r="K80" i="22" s="1"/>
  <c r="F65" i="22" a="1"/>
  <c r="F65" i="22" s="1"/>
  <c r="I80" i="22" a="1"/>
  <c r="I80" i="22" s="1"/>
  <c r="E80" i="22" a="1"/>
  <c r="E80" i="22" s="1"/>
  <c r="K74" i="22" a="1"/>
  <c r="K74" i="22" s="1"/>
  <c r="O80" i="22" a="1"/>
  <c r="O80" i="22" s="1"/>
  <c r="H52" i="22" a="1"/>
  <c r="H52" i="22" s="1"/>
  <c r="F79" i="22" a="1"/>
  <c r="F79" i="22" s="1"/>
  <c r="N71" i="22" a="1"/>
  <c r="N71" i="22" s="1"/>
  <c r="O51" i="22" a="1"/>
  <c r="O51" i="22" s="1"/>
  <c r="L51" i="22" a="1"/>
  <c r="L51" i="22" s="1"/>
  <c r="G72" i="22" a="1"/>
  <c r="G72" i="22" s="1"/>
  <c r="J61" i="22" a="1"/>
  <c r="J61" i="22" s="1"/>
  <c r="H77" i="22" a="1"/>
  <c r="H77" i="22" s="1"/>
  <c r="D77" i="22" a="1"/>
  <c r="D77" i="22" s="1"/>
  <c r="K51" i="22" a="1"/>
  <c r="K51" i="22" s="1"/>
  <c r="F51" i="22" a="1"/>
  <c r="F51" i="22" s="1"/>
  <c r="D50" i="22" a="1"/>
  <c r="D50" i="22" s="1"/>
  <c r="D51" i="22" a="1"/>
  <c r="D51" i="22" s="1"/>
  <c r="H50" i="22" a="1"/>
  <c r="H50" i="22" s="1"/>
  <c r="D52" i="22" a="1"/>
  <c r="D52" i="22" s="1"/>
  <c r="F67" i="22" a="1"/>
  <c r="F67" i="22" s="1"/>
  <c r="H80" i="22" a="1"/>
  <c r="H80" i="22" s="1"/>
  <c r="G80" i="22" a="1"/>
  <c r="G80" i="22" s="1"/>
  <c r="O52" i="22" a="1"/>
  <c r="O52" i="22" s="1"/>
  <c r="N67" i="22" a="1"/>
  <c r="N67" i="22" s="1"/>
  <c r="G50" i="22" a="1"/>
  <c r="G50" i="22" s="1"/>
  <c r="I52" i="22" a="1"/>
  <c r="I52" i="22" s="1"/>
  <c r="L67" i="22" a="1"/>
  <c r="L67" i="22" s="1"/>
  <c r="M80" i="22" a="1"/>
  <c r="M80" i="22" s="1"/>
  <c r="G52" i="22" a="1"/>
  <c r="G52" i="22" s="1"/>
  <c r="H67" i="22" a="1"/>
  <c r="H67" i="22" s="1"/>
  <c r="J74" i="22" a="1"/>
  <c r="J74" i="22" s="1"/>
  <c r="O85" i="22" a="1"/>
  <c r="O85" i="22" s="1"/>
  <c r="I50" i="22" a="1"/>
  <c r="I50" i="22" s="1"/>
  <c r="J51" i="22" a="1"/>
  <c r="J51" i="22" s="1"/>
  <c r="D61" i="22" a="1"/>
  <c r="D61" i="22" s="1"/>
  <c r="E72" i="22" a="1"/>
  <c r="E72" i="22" s="1"/>
  <c r="L50" i="22" a="1"/>
  <c r="L50" i="22" s="1"/>
  <c r="H51" i="22" a="1"/>
  <c r="H51" i="22" s="1"/>
  <c r="K62" i="22" a="1"/>
  <c r="K62" i="22" s="1"/>
  <c r="K50" i="22" a="1"/>
  <c r="K50" i="22" s="1"/>
  <c r="G51" i="22" a="1"/>
  <c r="G51" i="22" s="1"/>
  <c r="N61" i="22" a="1"/>
  <c r="N61" i="22" s="1"/>
  <c r="F62" i="22" a="1"/>
  <c r="F62" i="22" s="1"/>
  <c r="L84" i="22" a="1"/>
  <c r="L84" i="22" s="1"/>
  <c r="L61" i="22" a="1"/>
  <c r="L61" i="22" s="1"/>
  <c r="G63" i="22" a="1"/>
  <c r="G63" i="22" s="1"/>
  <c r="I84" i="22" a="1"/>
  <c r="I84" i="22" s="1"/>
  <c r="E50" i="22" a="1"/>
  <c r="E50" i="22" s="1"/>
  <c r="N51" i="22" a="1"/>
  <c r="N51" i="22" s="1"/>
  <c r="I61" i="22" a="1"/>
  <c r="I61" i="22" s="1"/>
  <c r="L71" i="22" a="1"/>
  <c r="L71" i="22" s="1"/>
  <c r="E78" i="22" a="1"/>
  <c r="E78" i="22" s="1"/>
  <c r="D84" i="22" a="1"/>
  <c r="D84" i="22" s="1"/>
  <c r="F61" i="22" a="1"/>
  <c r="F61" i="22" s="1"/>
  <c r="N81" i="22" a="1"/>
  <c r="N81" i="22" s="1"/>
  <c r="L79" i="22" a="1"/>
  <c r="L79" i="22" s="1"/>
  <c r="I81" i="22" a="1"/>
  <c r="I81" i="22" s="1"/>
  <c r="L85" i="22" a="1"/>
  <c r="L85" i="22" s="1"/>
  <c r="M52" i="22" a="1"/>
  <c r="M52" i="22" s="1"/>
  <c r="H76" i="22" a="1"/>
  <c r="H76" i="22" s="1"/>
  <c r="K79" i="22" a="1"/>
  <c r="K79" i="22" s="1"/>
  <c r="O83" i="22" a="1"/>
  <c r="O83" i="22" s="1"/>
  <c r="G85" i="22" a="1"/>
  <c r="G85" i="22" s="1"/>
  <c r="L52" i="22" a="1"/>
  <c r="L52" i="22" s="1"/>
  <c r="N77" i="22" a="1"/>
  <c r="N77" i="22" s="1"/>
  <c r="J79" i="22" a="1"/>
  <c r="J79" i="22" s="1"/>
  <c r="G83" i="22" a="1"/>
  <c r="G83" i="22" s="1"/>
  <c r="D85" i="22" a="1"/>
  <c r="D85" i="22" s="1"/>
  <c r="K52" i="22" a="1"/>
  <c r="K52" i="22" s="1"/>
  <c r="J77" i="22" a="1"/>
  <c r="J77" i="22" s="1"/>
  <c r="G79" i="22" a="1"/>
  <c r="G79" i="22" s="1"/>
  <c r="J65" i="22" a="1"/>
  <c r="J65" i="22" s="1"/>
  <c r="J81" i="22" a="1"/>
  <c r="J81" i="22" s="1"/>
  <c r="E65" i="22" a="1"/>
  <c r="E65" i="22" s="1"/>
  <c r="D81" i="22" a="1"/>
  <c r="D81" i="22" s="1"/>
  <c r="H83" i="22" a="1"/>
  <c r="H83" i="22" s="1"/>
  <c r="K71" i="22" a="1"/>
  <c r="K71" i="22" s="1"/>
  <c r="O78" i="22" a="1"/>
  <c r="O78" i="22" s="1"/>
  <c r="J71" i="22" a="1"/>
  <c r="J71" i="22" s="1"/>
  <c r="N78" i="22" a="1"/>
  <c r="N78" i="22" s="1"/>
  <c r="H71" i="22" a="1"/>
  <c r="H71" i="22" s="1"/>
  <c r="K78" i="22" a="1"/>
  <c r="K78" i="22" s="1"/>
  <c r="G71" i="22" a="1"/>
  <c r="G71" i="22" s="1"/>
  <c r="J78" i="22" a="1"/>
  <c r="J78" i="22" s="1"/>
  <c r="F71" i="22" a="1"/>
  <c r="F71" i="22" s="1"/>
  <c r="I78" i="22" a="1"/>
  <c r="I78" i="22" s="1"/>
  <c r="O71" i="22" a="1"/>
  <c r="O71" i="22" s="1"/>
  <c r="D71" i="22" a="1"/>
  <c r="D71" i="22" s="1"/>
  <c r="F78" i="22" a="1"/>
  <c r="F78" i="22" s="1"/>
  <c r="M61" i="22" a="1"/>
  <c r="M61" i="22" s="1"/>
  <c r="M62" i="22" a="1"/>
  <c r="M62" i="22" s="1"/>
  <c r="O67" i="22" a="1"/>
  <c r="O67" i="22" s="1"/>
  <c r="D67" i="22" a="1"/>
  <c r="D67" i="22" s="1"/>
  <c r="I76" i="22" a="1"/>
  <c r="I76" i="22" s="1"/>
  <c r="E77" i="22" a="1"/>
  <c r="E77" i="22" s="1"/>
  <c r="G78" i="22" a="1"/>
  <c r="G78" i="22" s="1"/>
  <c r="H79" i="22" a="1"/>
  <c r="H79" i="22" s="1"/>
  <c r="L81" i="22" a="1"/>
  <c r="L81" i="22" s="1"/>
  <c r="K83" i="22" a="1"/>
  <c r="K83" i="22" s="1"/>
  <c r="E84" i="22" a="1"/>
  <c r="E84" i="22" s="1"/>
  <c r="M77" i="22" a="1"/>
  <c r="M77" i="22" s="1"/>
  <c r="D79" i="22" a="1"/>
  <c r="D79" i="22" s="1"/>
  <c r="F81" i="22" a="1"/>
  <c r="F81" i="22" s="1"/>
  <c r="H61" i="22" a="1"/>
  <c r="H61" i="22" s="1"/>
  <c r="F63" i="22" a="1"/>
  <c r="F63" i="22" s="1"/>
  <c r="J67" i="22" a="1"/>
  <c r="J67" i="22" s="1"/>
  <c r="L77" i="22" a="1"/>
  <c r="L77" i="22" s="1"/>
  <c r="M78" i="22" a="1"/>
  <c r="M78" i="22" s="1"/>
  <c r="O79" i="22" a="1"/>
  <c r="O79" i="22" s="1"/>
  <c r="E81" i="22" a="1"/>
  <c r="E81" i="22" s="1"/>
  <c r="M84" i="22" a="1"/>
  <c r="M84" i="22" s="1"/>
  <c r="K85" i="22" a="1"/>
  <c r="K85" i="22" s="1"/>
  <c r="F77" i="22" a="1"/>
  <c r="F77" i="22" s="1"/>
  <c r="M81" i="22" a="1"/>
  <c r="M81" i="22" s="1"/>
  <c r="L83" i="22" a="1"/>
  <c r="L83" i="22" s="1"/>
  <c r="H73" i="22" a="1"/>
  <c r="H73" i="22" s="1"/>
  <c r="L53" i="22" a="1"/>
  <c r="L53" i="22" s="1"/>
  <c r="M75" i="22" a="1"/>
  <c r="M75" i="22" s="1"/>
  <c r="H53" i="22" a="1"/>
  <c r="H53" i="22" s="1"/>
  <c r="J75" i="22" a="1"/>
  <c r="J75" i="22" s="1"/>
  <c r="E75" i="22" a="1"/>
  <c r="E75" i="22" s="1"/>
  <c r="F53" i="22" a="1"/>
  <c r="F53" i="22" s="1"/>
  <c r="I75" i="22" a="1"/>
  <c r="I75" i="22" s="1"/>
  <c r="E53" i="22" a="1"/>
  <c r="E53" i="22" s="1"/>
  <c r="H75" i="22" a="1"/>
  <c r="H75" i="22" s="1"/>
  <c r="N53" i="22" a="1"/>
  <c r="N53" i="22" s="1"/>
  <c r="D53" i="22" a="1"/>
  <c r="D53" i="22" s="1"/>
  <c r="O75" i="22" a="1"/>
  <c r="O75" i="22" s="1"/>
  <c r="G75" i="22" a="1"/>
  <c r="G75" i="22" s="1"/>
  <c r="M53" i="22" a="1"/>
  <c r="M53" i="22" s="1"/>
  <c r="N75" i="22" a="1"/>
  <c r="N75" i="22" s="1"/>
  <c r="F75" i="22" a="1"/>
  <c r="F75" i="22" s="1"/>
  <c r="J53" i="22" a="1"/>
  <c r="J53" i="22" s="1"/>
  <c r="L75" i="22" a="1"/>
  <c r="L75" i="22" s="1"/>
  <c r="D75" i="22" a="1"/>
  <c r="D75" i="22" s="1"/>
  <c r="I53" i="22" a="1"/>
  <c r="I53" i="22" s="1"/>
  <c r="I73" i="22" a="1"/>
  <c r="I73" i="22" s="1"/>
  <c r="K75" i="22" a="1"/>
  <c r="K75" i="22" s="1"/>
  <c r="J62" i="22" a="1"/>
  <c r="J62" i="22" s="1"/>
  <c r="N65" i="22" a="1"/>
  <c r="N65" i="22" s="1"/>
  <c r="D65" i="22" a="1"/>
  <c r="D65" i="22" s="1"/>
  <c r="J85" i="22" a="1"/>
  <c r="J85" i="22" s="1"/>
  <c r="I62" i="22" a="1"/>
  <c r="I62" i="22" s="1"/>
  <c r="M65" i="22" a="1"/>
  <c r="M65" i="22" s="1"/>
  <c r="I85" i="22" a="1"/>
  <c r="I85" i="22" s="1"/>
  <c r="G62" i="22" a="1"/>
  <c r="G62" i="22" s="1"/>
  <c r="L65" i="22" a="1"/>
  <c r="L65" i="22" s="1"/>
  <c r="H85" i="22" a="1"/>
  <c r="H85" i="22" s="1"/>
  <c r="O62" i="22" a="1"/>
  <c r="O62" i="22" s="1"/>
  <c r="E62" i="22" a="1"/>
  <c r="E62" i="22" s="1"/>
  <c r="I65" i="22" a="1"/>
  <c r="I65" i="22" s="1"/>
  <c r="N85" i="22" a="1"/>
  <c r="N85" i="22" s="1"/>
  <c r="F85" i="22" a="1"/>
  <c r="F85" i="22" s="1"/>
  <c r="N62" i="22" a="1"/>
  <c r="N62" i="22" s="1"/>
  <c r="H65" i="22" a="1"/>
  <c r="H65" i="22" s="1"/>
  <c r="M85" i="22" a="1"/>
  <c r="M85" i="22" s="1"/>
  <c r="O63" i="22" a="1"/>
  <c r="O63" i="22" s="1"/>
  <c r="D63" i="22" a="1"/>
  <c r="D63" i="22" s="1"/>
  <c r="O72" i="22" a="1"/>
  <c r="O72" i="22" s="1"/>
  <c r="D72" i="22" a="1"/>
  <c r="D72" i="22" s="1"/>
  <c r="F73" i="22" a="1"/>
  <c r="F73" i="22" s="1"/>
  <c r="I74" i="22" a="1"/>
  <c r="I74" i="22" s="1"/>
  <c r="G76" i="22" a="1"/>
  <c r="G76" i="22" s="1"/>
  <c r="O82" i="22" a="1"/>
  <c r="O82" i="22" s="1"/>
  <c r="N63" i="22" a="1"/>
  <c r="N63" i="22" s="1"/>
  <c r="J68" i="22" a="1"/>
  <c r="J68" i="22" s="1"/>
  <c r="M72" i="22" a="1"/>
  <c r="M72" i="22" s="1"/>
  <c r="E73" i="22" a="1"/>
  <c r="E73" i="22" s="1"/>
  <c r="G74" i="22" a="1"/>
  <c r="G74" i="22" s="1"/>
  <c r="E76" i="22" a="1"/>
  <c r="E76" i="22" s="1"/>
  <c r="N82" i="22" a="1"/>
  <c r="N82" i="22" s="1"/>
  <c r="L63" i="22" a="1"/>
  <c r="L63" i="22" s="1"/>
  <c r="M64" i="22" a="1"/>
  <c r="M64" i="22" s="1"/>
  <c r="O69" i="22" a="1"/>
  <c r="O69" i="22" s="1"/>
  <c r="L72" i="22" a="1"/>
  <c r="L72" i="22" s="1"/>
  <c r="N73" i="22" a="1"/>
  <c r="N73" i="22" s="1"/>
  <c r="D73" i="22" a="1"/>
  <c r="D73" i="22" s="1"/>
  <c r="F74" i="22" a="1"/>
  <c r="F74" i="22" s="1"/>
  <c r="O76" i="22" a="1"/>
  <c r="O76" i="22" s="1"/>
  <c r="D76" i="22" a="1"/>
  <c r="D76" i="22" s="1"/>
  <c r="K82" i="22" a="1"/>
  <c r="K82" i="22" s="1"/>
  <c r="K56" i="22" a="1"/>
  <c r="K56" i="22" s="1"/>
  <c r="K63" i="22" a="1"/>
  <c r="K63" i="22" s="1"/>
  <c r="E64" i="22" a="1"/>
  <c r="E64" i="22" s="1"/>
  <c r="G69" i="22" a="1"/>
  <c r="G69" i="22" s="1"/>
  <c r="K72" i="22" a="1"/>
  <c r="K72" i="22" s="1"/>
  <c r="M73" i="22" a="1"/>
  <c r="M73" i="22" s="1"/>
  <c r="O74" i="22" a="1"/>
  <c r="O74" i="22" s="1"/>
  <c r="E74" i="22" a="1"/>
  <c r="E74" i="22" s="1"/>
  <c r="M76" i="22" a="1"/>
  <c r="M76" i="22" s="1"/>
  <c r="J82" i="22" a="1"/>
  <c r="J82" i="22" s="1"/>
  <c r="J63" i="22" a="1"/>
  <c r="J63" i="22" s="1"/>
  <c r="L70" i="22" a="1"/>
  <c r="L70" i="22" s="1"/>
  <c r="I72" i="22" a="1"/>
  <c r="I72" i="22" s="1"/>
  <c r="L73" i="22" a="1"/>
  <c r="L73" i="22" s="1"/>
  <c r="N74" i="22" a="1"/>
  <c r="N74" i="22" s="1"/>
  <c r="L76" i="22" a="1"/>
  <c r="L76" i="22" s="1"/>
  <c r="F82" i="22" a="1"/>
  <c r="F82" i="22" s="1"/>
  <c r="H63" i="22" a="1"/>
  <c r="H63" i="22" s="1"/>
  <c r="K66" i="22" a="1"/>
  <c r="K66" i="22" s="1"/>
  <c r="D70" i="22" a="1"/>
  <c r="D70" i="22" s="1"/>
  <c r="H72" i="22" a="1"/>
  <c r="H72" i="22" s="1"/>
  <c r="J73" i="22" a="1"/>
  <c r="J73" i="22" s="1"/>
  <c r="M74" i="22" a="1"/>
  <c r="M74" i="22" s="1"/>
  <c r="K76" i="22" a="1"/>
  <c r="K76" i="22" s="1"/>
  <c r="J56" i="22" a="1"/>
  <c r="J56" i="22" s="1"/>
  <c r="L64" i="22" a="1"/>
  <c r="L64" i="22" s="1"/>
  <c r="D64" i="22" a="1"/>
  <c r="D64" i="22" s="1"/>
  <c r="J66" i="22" a="1"/>
  <c r="J66" i="22" s="1"/>
  <c r="I68" i="22" a="1"/>
  <c r="I68" i="22" s="1"/>
  <c r="N69" i="22" a="1"/>
  <c r="N69" i="22" s="1"/>
  <c r="F69" i="22" a="1"/>
  <c r="F69" i="22" s="1"/>
  <c r="K70" i="22" a="1"/>
  <c r="K70" i="22" s="1"/>
  <c r="I56" i="22" a="1"/>
  <c r="I56" i="22" s="1"/>
  <c r="K64" i="22" a="1"/>
  <c r="K64" i="22" s="1"/>
  <c r="I66" i="22" a="1"/>
  <c r="I66" i="22" s="1"/>
  <c r="H68" i="22" a="1"/>
  <c r="H68" i="22" s="1"/>
  <c r="M69" i="22" a="1"/>
  <c r="M69" i="22" s="1"/>
  <c r="E69" i="22" a="1"/>
  <c r="E69" i="22" s="1"/>
  <c r="J70" i="22" a="1"/>
  <c r="J70" i="22" s="1"/>
  <c r="H56" i="22" a="1"/>
  <c r="H56" i="22" s="1"/>
  <c r="J64" i="22" a="1"/>
  <c r="J64" i="22" s="1"/>
  <c r="H66" i="22" a="1"/>
  <c r="H66" i="22" s="1"/>
  <c r="O68" i="22" a="1"/>
  <c r="O68" i="22" s="1"/>
  <c r="G68" i="22" a="1"/>
  <c r="G68" i="22" s="1"/>
  <c r="L69" i="22" a="1"/>
  <c r="L69" i="22" s="1"/>
  <c r="D69" i="22" a="1"/>
  <c r="D69" i="22" s="1"/>
  <c r="I70" i="22" a="1"/>
  <c r="I70" i="22" s="1"/>
  <c r="O56" i="22" a="1"/>
  <c r="O56" i="22" s="1"/>
  <c r="G56" i="22" a="1"/>
  <c r="G56" i="22" s="1"/>
  <c r="I64" i="22" a="1"/>
  <c r="I64" i="22" s="1"/>
  <c r="O66" i="22" a="1"/>
  <c r="O66" i="22" s="1"/>
  <c r="G66" i="22" a="1"/>
  <c r="G66" i="22" s="1"/>
  <c r="N68" i="22" a="1"/>
  <c r="N68" i="22" s="1"/>
  <c r="F68" i="22" a="1"/>
  <c r="F68" i="22" s="1"/>
  <c r="K69" i="22" a="1"/>
  <c r="K69" i="22" s="1"/>
  <c r="H70" i="22" a="1"/>
  <c r="H70" i="22" s="1"/>
  <c r="I77" i="22" a="1"/>
  <c r="I77" i="22" s="1"/>
  <c r="N79" i="22" a="1"/>
  <c r="N79" i="22" s="1"/>
  <c r="H81" i="22" a="1"/>
  <c r="H81" i="22" s="1"/>
  <c r="G82" i="22" a="1"/>
  <c r="G82" i="22" s="1"/>
  <c r="D83" i="22" a="1"/>
  <c r="D83" i="22" s="1"/>
  <c r="N56" i="22" a="1"/>
  <c r="N56" i="22" s="1"/>
  <c r="F56" i="22" a="1"/>
  <c r="F56" i="22" s="1"/>
  <c r="H64" i="22" a="1"/>
  <c r="H64" i="22" s="1"/>
  <c r="N66" i="22" a="1"/>
  <c r="N66" i="22" s="1"/>
  <c r="F66" i="22" a="1"/>
  <c r="F66" i="22" s="1"/>
  <c r="M68" i="22" a="1"/>
  <c r="M68" i="22" s="1"/>
  <c r="E68" i="22" a="1"/>
  <c r="E68" i="22" s="1"/>
  <c r="J69" i="22" a="1"/>
  <c r="J69" i="22" s="1"/>
  <c r="O70" i="22" a="1"/>
  <c r="O70" i="22" s="1"/>
  <c r="G70" i="22" a="1"/>
  <c r="G70" i="22" s="1"/>
  <c r="M56" i="22" a="1"/>
  <c r="M56" i="22" s="1"/>
  <c r="E56" i="22" a="1"/>
  <c r="E56" i="22" s="1"/>
  <c r="O64" i="22" a="1"/>
  <c r="O64" i="22" s="1"/>
  <c r="G64" i="22" a="1"/>
  <c r="G64" i="22" s="1"/>
  <c r="M66" i="22" a="1"/>
  <c r="M66" i="22" s="1"/>
  <c r="E66" i="22" a="1"/>
  <c r="E66" i="22" s="1"/>
  <c r="L68" i="22" a="1"/>
  <c r="L68" i="22" s="1"/>
  <c r="D68" i="22" a="1"/>
  <c r="D68" i="22" s="1"/>
  <c r="I69" i="22" a="1"/>
  <c r="I69" i="22" s="1"/>
  <c r="N70" i="22" a="1"/>
  <c r="N70" i="22" s="1"/>
  <c r="F70" i="22" a="1"/>
  <c r="F70" i="22" s="1"/>
  <c r="L56" i="22" a="1"/>
  <c r="L56" i="22" s="1"/>
  <c r="N64" i="22" a="1"/>
  <c r="N64" i="22" s="1"/>
  <c r="L66" i="22" a="1"/>
  <c r="L66" i="22" s="1"/>
  <c r="K68" i="22" a="1"/>
  <c r="K68" i="22" s="1"/>
  <c r="M70" i="22" a="1"/>
  <c r="M70" i="22" s="1"/>
  <c r="M82" i="22" a="1"/>
  <c r="M82" i="22" s="1"/>
  <c r="J50" i="22" a="1"/>
  <c r="J50" i="22" s="1"/>
  <c r="M51" i="22" a="1"/>
  <c r="M51" i="22" s="1"/>
  <c r="E51" i="22" a="1"/>
  <c r="E51" i="22" s="1"/>
  <c r="J52" i="22" a="1"/>
  <c r="J52" i="22" s="1"/>
  <c r="O53" i="22" a="1"/>
  <c r="O53" i="22" s="1"/>
  <c r="G53" i="22" a="1"/>
  <c r="G53" i="22" s="1"/>
  <c r="K61" i="22" a="1"/>
  <c r="K61" i="22" s="1"/>
  <c r="H62" i="22" a="1"/>
  <c r="H62" i="22" s="1"/>
  <c r="M63" i="22" a="1"/>
  <c r="M63" i="22" s="1"/>
  <c r="E63" i="22" a="1"/>
  <c r="E63" i="22" s="1"/>
  <c r="O65" i="22" a="1"/>
  <c r="O65" i="22" s="1"/>
  <c r="G65" i="22" a="1"/>
  <c r="G65" i="22" s="1"/>
  <c r="I67" i="22" a="1"/>
  <c r="I67" i="22" s="1"/>
  <c r="M71" i="22" a="1"/>
  <c r="M71" i="22" s="1"/>
  <c r="E71" i="22" a="1"/>
  <c r="E71" i="22" s="1"/>
  <c r="J72" i="22" a="1"/>
  <c r="J72" i="22" s="1"/>
  <c r="O73" i="22" a="1"/>
  <c r="O73" i="22" s="1"/>
  <c r="G73" i="22" a="1"/>
  <c r="G73" i="22" s="1"/>
  <c r="L74" i="22" a="1"/>
  <c r="L74" i="22" s="1"/>
  <c r="D74" i="22" a="1"/>
  <c r="D74" i="22" s="1"/>
  <c r="N76" i="22" a="1"/>
  <c r="N76" i="22" s="1"/>
  <c r="F76" i="22" a="1"/>
  <c r="F76" i="22" s="1"/>
  <c r="K77" i="22" a="1"/>
  <c r="K77" i="22" s="1"/>
  <c r="H78" i="22" a="1"/>
  <c r="H78" i="22" s="1"/>
  <c r="M79" i="22" a="1"/>
  <c r="M79" i="22" s="1"/>
  <c r="E79" i="22" a="1"/>
  <c r="E79" i="22" s="1"/>
  <c r="J80" i="22" a="1"/>
  <c r="J80" i="22" s="1"/>
  <c r="O81" i="22" a="1"/>
  <c r="O81" i="22" s="1"/>
  <c r="G81" i="22" a="1"/>
  <c r="G81" i="22" s="1"/>
  <c r="L82" i="22" a="1"/>
  <c r="L82" i="22" s="1"/>
  <c r="D82" i="22" a="1"/>
  <c r="D82" i="22" s="1"/>
  <c r="I83" i="22" a="1"/>
  <c r="I83" i="22" s="1"/>
  <c r="N84" i="22" a="1"/>
  <c r="N84" i="22" s="1"/>
  <c r="F84" i="22" a="1"/>
  <c r="F84" i="22" s="1"/>
  <c r="I82" i="22" a="1"/>
  <c r="I82" i="22" s="1"/>
  <c r="F83" i="22" a="1"/>
  <c r="F83" i="22" s="1"/>
  <c r="K84" i="22" a="1"/>
  <c r="K84" i="22" s="1"/>
  <c r="N83" i="22" a="1"/>
  <c r="N83" i="22" s="1"/>
  <c r="F50" i="22" a="1"/>
  <c r="F50" i="22" s="1"/>
  <c r="N50" i="22" a="1"/>
  <c r="N50" i="22" s="1"/>
  <c r="N52" i="22" a="1"/>
  <c r="N52" i="22" s="1"/>
  <c r="K53" i="22" a="1"/>
  <c r="K53" i="22" s="1"/>
  <c r="O61" i="22" a="1"/>
  <c r="O61" i="22" s="1"/>
  <c r="L62" i="22" a="1"/>
  <c r="L62" i="22" s="1"/>
  <c r="K65" i="22" a="1"/>
  <c r="K65" i="22" s="1"/>
  <c r="M67" i="22" a="1"/>
  <c r="M67" i="22" s="1"/>
  <c r="N72" i="22" a="1"/>
  <c r="N72" i="22" s="1"/>
  <c r="K73" i="22" a="1"/>
  <c r="K73" i="22" s="1"/>
  <c r="O77" i="22" a="1"/>
  <c r="O77" i="22" s="1"/>
  <c r="L78" i="22" a="1"/>
  <c r="L78" i="22" s="1"/>
  <c r="N80" i="22" a="1"/>
  <c r="N80" i="22" s="1"/>
  <c r="K81" i="22" a="1"/>
  <c r="K81" i="22" s="1"/>
  <c r="H82" i="22" a="1"/>
  <c r="H82" i="22" s="1"/>
  <c r="M83" i="22" a="1"/>
  <c r="M83" i="22" s="1"/>
  <c r="E83" i="22" a="1"/>
  <c r="E83" i="22" s="1"/>
  <c r="J84" i="22" a="1"/>
  <c r="J84" i="22" s="1"/>
  <c r="O84" i="22" a="1"/>
  <c r="O84" i="22" s="1"/>
  <c r="M60" i="22"/>
  <c r="J60" i="22"/>
  <c r="G60" i="22"/>
  <c r="D60" i="22"/>
  <c r="N59" i="22"/>
  <c r="K59" i="22"/>
  <c r="H59" i="22"/>
  <c r="E59" i="22"/>
  <c r="O60" i="22"/>
  <c r="L60" i="22"/>
  <c r="I60" i="22"/>
  <c r="F60" i="22"/>
  <c r="M59" i="22"/>
  <c r="J59" i="22"/>
  <c r="G59" i="22"/>
  <c r="D59" i="22"/>
  <c r="N60" i="22"/>
  <c r="K60" i="22"/>
  <c r="H60" i="22"/>
  <c r="E60" i="22"/>
  <c r="O59" i="22"/>
  <c r="L59" i="22"/>
  <c r="I59" i="22"/>
  <c r="F59" i="22"/>
  <c r="R33" i="22"/>
  <c r="R34" i="22"/>
  <c r="R25" i="22"/>
  <c r="R35" i="22"/>
  <c r="R26" i="22"/>
  <c r="R30" i="22"/>
  <c r="R3" i="22"/>
  <c r="R31" i="22"/>
  <c r="R32" i="22"/>
  <c r="R23" i="22"/>
  <c r="R36" i="22"/>
  <c r="R27" i="22"/>
  <c r="R37" i="22"/>
  <c r="R28" i="22"/>
  <c r="R2" i="22"/>
  <c r="R29" i="22"/>
  <c r="R5" i="22"/>
  <c r="B3" i="23"/>
  <c r="E21" i="22"/>
  <c r="F8" i="22"/>
  <c r="O15" i="22"/>
  <c r="J3" i="22"/>
  <c r="I5" i="22"/>
  <c r="L17" i="22"/>
  <c r="K29" i="22"/>
  <c r="F21" i="22"/>
  <c r="I21" i="22"/>
  <c r="L28" i="22"/>
  <c r="P28" i="22" s="1"/>
  <c r="M3" i="22"/>
  <c r="I33" i="22"/>
  <c r="H3" i="22"/>
  <c r="K13" i="22"/>
  <c r="N15" i="22"/>
  <c r="I8" i="22"/>
  <c r="N8" i="22"/>
  <c r="J21" i="22"/>
  <c r="P30" i="22"/>
  <c r="L3" i="22"/>
  <c r="N35" i="22"/>
  <c r="G29" i="22"/>
  <c r="K33" i="22"/>
  <c r="O25" i="22"/>
  <c r="J15" i="22"/>
  <c r="M25" i="22"/>
  <c r="G8" i="22"/>
  <c r="H8" i="22"/>
  <c r="N21" i="22"/>
  <c r="K35" i="22"/>
  <c r="O31" i="22"/>
  <c r="H25" i="22"/>
  <c r="I34" i="22"/>
  <c r="N29" i="22"/>
  <c r="H34" i="22"/>
  <c r="E8" i="22"/>
  <c r="K8" i="22"/>
  <c r="H24" i="22"/>
  <c r="P24" i="22" s="1"/>
  <c r="L31" i="22"/>
  <c r="N23" i="22"/>
  <c r="I19" i="22"/>
  <c r="H36" i="22"/>
  <c r="P36" i="22" s="1"/>
  <c r="H18" i="22"/>
  <c r="P18" i="22" s="1"/>
  <c r="O8" i="22"/>
  <c r="D21" i="22"/>
  <c r="O21" i="22"/>
  <c r="L8" i="22"/>
  <c r="O35" i="22"/>
  <c r="K23" i="22"/>
  <c r="M19" i="22"/>
  <c r="G17" i="22"/>
  <c r="D22" i="22"/>
  <c r="G25" i="23" s="1"/>
  <c r="H25" i="23" s="1"/>
  <c r="N17" i="22"/>
  <c r="M21" i="22"/>
  <c r="H21" i="22"/>
  <c r="L21" i="22"/>
  <c r="J31" i="22"/>
  <c r="M15" i="22"/>
  <c r="I13" i="22"/>
  <c r="M13" i="22"/>
  <c r="N25" i="22"/>
  <c r="J8" i="22"/>
  <c r="M8" i="22"/>
  <c r="N19" i="22"/>
  <c r="M5" i="22"/>
  <c r="K21" i="22"/>
  <c r="J19" i="22"/>
  <c r="L29" i="22"/>
  <c r="I54" i="22" a="1"/>
  <c r="N55" i="22" a="1"/>
  <c r="N58" i="22" a="1"/>
  <c r="D55" i="22" a="1"/>
  <c r="E57" i="22" a="1"/>
  <c r="F55" i="22" a="1"/>
  <c r="O55" i="22" a="1"/>
  <c r="L54" i="22" a="1"/>
  <c r="J58" i="22" a="1"/>
  <c r="G55" i="22" a="1"/>
  <c r="E54" i="22" a="1"/>
  <c r="N7" i="22"/>
  <c r="E7" i="22"/>
  <c r="J7" i="22"/>
  <c r="O54" i="22" a="1"/>
  <c r="K55" i="22" a="1"/>
  <c r="D54" i="22" a="1"/>
  <c r="J55" i="22" a="1"/>
  <c r="M54" i="22" a="1"/>
  <c r="N54" i="22" a="1"/>
  <c r="H55" i="22" a="1"/>
  <c r="M7" i="22"/>
  <c r="I55" i="22" a="1"/>
  <c r="K58" i="22" a="1"/>
  <c r="O58" i="22" a="1"/>
  <c r="L55" i="22" a="1"/>
  <c r="J54" i="22" a="1"/>
  <c r="F54" i="22" a="1"/>
  <c r="F58" i="22" a="1"/>
  <c r="G58" i="22" a="1"/>
  <c r="K54" i="22" a="1"/>
  <c r="G54" i="22" a="1"/>
  <c r="I7" i="22"/>
  <c r="M55" i="22" a="1"/>
  <c r="H9" i="23" l="1"/>
  <c r="G54" i="22"/>
  <c r="D54" i="22"/>
  <c r="O54" i="22"/>
  <c r="N54" i="22"/>
  <c r="E54" i="22"/>
  <c r="L54" i="22"/>
  <c r="I54" i="22"/>
  <c r="M54" i="22"/>
  <c r="K54" i="22"/>
  <c r="F54" i="22"/>
  <c r="J54" i="22"/>
  <c r="O55" i="22"/>
  <c r="J55" i="22"/>
  <c r="K55" i="22"/>
  <c r="N55" i="22"/>
  <c r="I55" i="22"/>
  <c r="F55" i="22"/>
  <c r="M55" i="22"/>
  <c r="H55" i="22"/>
  <c r="L55" i="22"/>
  <c r="G55" i="22"/>
  <c r="D55" i="22"/>
  <c r="H15" i="23"/>
  <c r="G20" i="23"/>
  <c r="H20" i="23" s="1"/>
  <c r="G26" i="23"/>
  <c r="H26" i="23" s="1"/>
  <c r="G34" i="23"/>
  <c r="H34" i="23" s="1"/>
  <c r="G22" i="23"/>
  <c r="H22" i="23" s="1"/>
  <c r="G28" i="23"/>
  <c r="H28" i="23" s="1"/>
  <c r="G38" i="23"/>
  <c r="H38" i="23" s="1"/>
  <c r="G11" i="23"/>
  <c r="H11" i="23" s="1"/>
  <c r="G33" i="23"/>
  <c r="H33" i="23" s="1"/>
  <c r="G10" i="23"/>
  <c r="G32" i="23"/>
  <c r="H32" i="23" s="1"/>
  <c r="G16" i="23"/>
  <c r="H16" i="23" s="1"/>
  <c r="G37" i="23"/>
  <c r="H37" i="23" s="1"/>
  <c r="G36" i="23"/>
  <c r="H36" i="23" s="1"/>
  <c r="G6" i="23"/>
  <c r="H6" i="23" s="1"/>
  <c r="G18" i="23"/>
  <c r="H18" i="23" s="1"/>
  <c r="G8" i="23"/>
  <c r="H8" i="23" s="1"/>
  <c r="G24" i="23"/>
  <c r="H24" i="23" s="1"/>
  <c r="G27" i="23"/>
  <c r="H27" i="23" s="1"/>
  <c r="G31" i="23"/>
  <c r="H31" i="23" s="1"/>
  <c r="G21" i="23"/>
  <c r="H21" i="23" s="1"/>
  <c r="G39" i="23"/>
  <c r="H39" i="23" s="1"/>
  <c r="P22" i="22"/>
  <c r="P3" i="22"/>
  <c r="P68" i="22"/>
  <c r="P66" i="22"/>
  <c r="P80" i="22"/>
  <c r="P15" i="22"/>
  <c r="P56" i="22"/>
  <c r="P62" i="22"/>
  <c r="P78" i="22"/>
  <c r="P33" i="22"/>
  <c r="P7" i="22"/>
  <c r="P29" i="22"/>
  <c r="P65" i="22"/>
  <c r="P82" i="22"/>
  <c r="P35" i="22"/>
  <c r="P60" i="22"/>
  <c r="P63" i="22"/>
  <c r="P79" i="22"/>
  <c r="P85" i="22"/>
  <c r="P52" i="22"/>
  <c r="P76" i="22"/>
  <c r="P81" i="22"/>
  <c r="P74" i="22"/>
  <c r="P17" i="22"/>
  <c r="P34" i="22"/>
  <c r="P69" i="22"/>
  <c r="P51" i="22"/>
  <c r="P67" i="22"/>
  <c r="P8" i="22"/>
  <c r="P13" i="22"/>
  <c r="P5" i="22"/>
  <c r="P59" i="22"/>
  <c r="P83" i="22"/>
  <c r="P50" i="22"/>
  <c r="P31" i="22"/>
  <c r="P23" i="22"/>
  <c r="P19" i="22"/>
  <c r="P70" i="22"/>
  <c r="P73" i="22"/>
  <c r="P61" i="22"/>
  <c r="P77" i="22"/>
  <c r="P25" i="22"/>
  <c r="P64" i="22"/>
  <c r="P72" i="22"/>
  <c r="P71" i="22"/>
  <c r="P75" i="22"/>
  <c r="P53" i="22"/>
  <c r="P84" i="22"/>
  <c r="P21" i="22"/>
  <c r="A7" i="23" a="1"/>
  <c r="A7" i="23" s="1"/>
  <c r="A8" i="23" s="1" a="1"/>
  <c r="A8" i="23" s="1"/>
  <c r="R4" i="22"/>
  <c r="R24" i="22"/>
  <c r="K58" i="22"/>
  <c r="J58" i="22"/>
  <c r="E57" i="22"/>
  <c r="O58" i="22"/>
  <c r="G58" i="22"/>
  <c r="N58" i="22"/>
  <c r="F58" i="22"/>
  <c r="C87" i="22"/>
  <c r="C39" i="22"/>
  <c r="B4" i="23"/>
  <c r="O10" i="22"/>
  <c r="H11" i="22"/>
  <c r="D57" i="22" a="1"/>
  <c r="E9" i="22"/>
  <c r="H57" i="22" a="1"/>
  <c r="M58" i="22" a="1"/>
  <c r="J11" i="22"/>
  <c r="K9" i="22"/>
  <c r="M11" i="22"/>
  <c r="I11" i="22"/>
  <c r="N11" i="22"/>
  <c r="L10" i="22"/>
  <c r="E58" i="22" a="1"/>
  <c r="L9" i="22"/>
  <c r="E11" i="22"/>
  <c r="J57" i="22" a="1"/>
  <c r="D58" i="22" a="1"/>
  <c r="M10" i="22"/>
  <c r="M57" i="22" a="1"/>
  <c r="G11" i="22"/>
  <c r="F10" i="22"/>
  <c r="H9" i="22"/>
  <c r="O11" i="22"/>
  <c r="K10" i="22"/>
  <c r="L57" i="22" a="1"/>
  <c r="N57" i="22" a="1"/>
  <c r="L58" i="22" a="1"/>
  <c r="G9" i="22"/>
  <c r="D9" i="22"/>
  <c r="G57" i="22" a="1"/>
  <c r="F57" i="22" a="1"/>
  <c r="K57" i="22" a="1"/>
  <c r="K11" i="22"/>
  <c r="I10" i="22"/>
  <c r="I58" i="22" a="1"/>
  <c r="H10" i="22"/>
  <c r="H58" i="22" a="1"/>
  <c r="D10" i="22"/>
  <c r="N10" i="22"/>
  <c r="O9" i="22"/>
  <c r="M9" i="22"/>
  <c r="J10" i="22"/>
  <c r="I57" i="22" a="1"/>
  <c r="O57" i="22" a="1"/>
  <c r="I9" i="22"/>
  <c r="F9" i="22"/>
  <c r="E10" i="22"/>
  <c r="J9" i="22"/>
  <c r="N9" i="22"/>
  <c r="F11" i="22"/>
  <c r="L11" i="22"/>
  <c r="D11" i="22"/>
  <c r="G10" i="22"/>
  <c r="P54" i="22" l="1"/>
  <c r="P55" i="22"/>
  <c r="H10" i="23"/>
  <c r="G13" i="23"/>
  <c r="H13" i="23" s="1"/>
  <c r="G14" i="23"/>
  <c r="G12" i="23"/>
  <c r="P10" i="22"/>
  <c r="P11" i="22"/>
  <c r="P9" i="22"/>
  <c r="O45" i="22"/>
  <c r="N45" i="22"/>
  <c r="M45" i="22"/>
  <c r="L45" i="22"/>
  <c r="K45" i="22"/>
  <c r="J45" i="22"/>
  <c r="I45" i="22"/>
  <c r="H45" i="22"/>
  <c r="G45" i="22"/>
  <c r="F45" i="22"/>
  <c r="E45" i="22"/>
  <c r="D45" i="22"/>
  <c r="A9" i="23" a="1"/>
  <c r="A9" i="23" s="1"/>
  <c r="O43" i="22"/>
  <c r="I43" i="22"/>
  <c r="G43" i="22"/>
  <c r="L43" i="22"/>
  <c r="J43" i="22"/>
  <c r="E43" i="22"/>
  <c r="F43" i="22"/>
  <c r="H43" i="22"/>
  <c r="K43" i="22"/>
  <c r="N43" i="22"/>
  <c r="M43" i="22"/>
  <c r="D43" i="22"/>
  <c r="F57" i="22"/>
  <c r="L57" i="22"/>
  <c r="O57" i="22"/>
  <c r="E58" i="22"/>
  <c r="E91" i="22" s="1"/>
  <c r="M58" i="22"/>
  <c r="H58" i="22"/>
  <c r="D57" i="22"/>
  <c r="J57" i="22"/>
  <c r="M57" i="22"/>
  <c r="I58" i="22"/>
  <c r="D58" i="22"/>
  <c r="H57" i="22"/>
  <c r="K57" i="22"/>
  <c r="G57" i="22"/>
  <c r="N57" i="22"/>
  <c r="I57" i="22"/>
  <c r="L58" i="22"/>
  <c r="B5" i="23"/>
  <c r="H12" i="23" l="1"/>
  <c r="H14" i="23"/>
  <c r="J5" i="23"/>
  <c r="P58" i="22"/>
  <c r="P57" i="22"/>
  <c r="J91" i="22"/>
  <c r="G91" i="22"/>
  <c r="L91" i="22"/>
  <c r="A10" i="23" a="1"/>
  <c r="A10" i="23" s="1"/>
  <c r="H91" i="22"/>
  <c r="O91" i="22"/>
  <c r="M91" i="22"/>
  <c r="F91" i="22"/>
  <c r="I91" i="22"/>
  <c r="N91" i="22"/>
  <c r="K91" i="22"/>
  <c r="D91" i="22"/>
  <c r="D44" i="22"/>
  <c r="L15" i="1" s="1"/>
  <c r="B6" i="23"/>
  <c r="J6" i="23" l="1"/>
  <c r="K5" i="23"/>
  <c r="A17" i="1" s="1"/>
  <c r="A11" i="23" a="1"/>
  <c r="A11" i="23" s="1"/>
  <c r="D92" i="22"/>
  <c r="L17" i="1" s="1"/>
  <c r="E44" i="22"/>
  <c r="F44" i="22" s="1"/>
  <c r="B7" i="23"/>
  <c r="L5" i="23" l="1"/>
  <c r="B17" i="1" s="1"/>
  <c r="J7" i="23"/>
  <c r="K6" i="23"/>
  <c r="G44" i="22"/>
  <c r="H44" i="22" s="1"/>
  <c r="K15" i="1"/>
  <c r="E92" i="22"/>
  <c r="F92" i="22" s="1"/>
  <c r="K17" i="1" s="1"/>
  <c r="A12" i="23" a="1"/>
  <c r="A12" i="23" s="1"/>
  <c r="B8" i="23"/>
  <c r="L6" i="23" l="1"/>
  <c r="A18" i="1"/>
  <c r="J8" i="23"/>
  <c r="K8" i="23" s="1"/>
  <c r="K7" i="23"/>
  <c r="J15" i="1"/>
  <c r="G92" i="22"/>
  <c r="H92" i="22" s="1"/>
  <c r="J17" i="1" s="1"/>
  <c r="A13" i="23" a="1"/>
  <c r="A13" i="23" s="1"/>
  <c r="B9" i="23"/>
  <c r="M5" i="23" l="1"/>
  <c r="D17" i="1" s="1"/>
  <c r="B18" i="1"/>
  <c r="L8" i="23"/>
  <c r="A20" i="1"/>
  <c r="L7" i="23"/>
  <c r="A19" i="1"/>
  <c r="A14" i="23" a="1"/>
  <c r="A14" i="23" s="1"/>
  <c r="B10" i="23"/>
  <c r="M6" i="23" l="1"/>
  <c r="D18" i="1" s="1"/>
  <c r="B19" i="1"/>
  <c r="M8" i="23"/>
  <c r="D20" i="1" s="1"/>
  <c r="B20" i="1"/>
  <c r="M7" i="23"/>
  <c r="D19" i="1" s="1"/>
  <c r="A15" i="23" a="1"/>
  <c r="A15" i="23" s="1"/>
  <c r="B11" i="23"/>
  <c r="A16" i="23" l="1" a="1"/>
  <c r="A16" i="23" s="1"/>
  <c r="A17" i="23" s="1" a="1"/>
  <c r="A17" i="23" s="1"/>
  <c r="A18" i="23" s="1" a="1"/>
  <c r="A18" i="23" s="1"/>
  <c r="A19" i="23" s="1" a="1"/>
  <c r="A19" i="23" s="1"/>
  <c r="A20" i="23" s="1" a="1"/>
  <c r="A20" i="23" s="1"/>
  <c r="A21" i="23" s="1" a="1"/>
  <c r="A21" i="23" s="1"/>
  <c r="A22" i="23" s="1" a="1"/>
  <c r="A22" i="23" s="1"/>
  <c r="A23" i="23" s="1" a="1"/>
  <c r="A23" i="23" s="1"/>
  <c r="A24" i="23" s="1" a="1"/>
  <c r="A24" i="23" s="1"/>
  <c r="A25" i="23" s="1" a="1"/>
  <c r="A25" i="23" s="1"/>
  <c r="A26" i="23" s="1" a="1"/>
  <c r="A26" i="23" s="1"/>
  <c r="A27" i="23" s="1" a="1"/>
  <c r="A27" i="23" s="1"/>
  <c r="A28" i="23" s="1" a="1"/>
  <c r="A28" i="23" s="1"/>
  <c r="A29" i="23" s="1" a="1"/>
  <c r="A29" i="23" s="1"/>
  <c r="A30" i="23" s="1" a="1"/>
  <c r="A30" i="23" s="1"/>
  <c r="A31" i="23" s="1" a="1"/>
  <c r="A31" i="23" s="1"/>
  <c r="A32" i="23" s="1" a="1"/>
  <c r="A32" i="23" s="1"/>
  <c r="A33" i="23" s="1" a="1"/>
  <c r="A33" i="23" s="1"/>
  <c r="A34" i="23" s="1" a="1"/>
  <c r="A34" i="23" s="1"/>
  <c r="A35" i="23" s="1" a="1"/>
  <c r="A35" i="23" s="1"/>
  <c r="A36" i="23" s="1" a="1"/>
  <c r="A36" i="23" s="1"/>
  <c r="A37" i="23" s="1" a="1"/>
  <c r="A37" i="23" s="1"/>
  <c r="A38" i="23" s="1" a="1"/>
  <c r="A38" i="23" s="1"/>
  <c r="A39" i="23" s="1" a="1"/>
  <c r="A39" i="23" s="1"/>
  <c r="A40" i="23" s="1" a="1"/>
  <c r="A40" i="23" s="1"/>
  <c r="A41" i="23" s="1" a="1"/>
  <c r="A41" i="23" s="1"/>
  <c r="A42" i="23" s="1" a="1"/>
  <c r="A42" i="23" s="1"/>
  <c r="A43" i="23" s="1" a="1"/>
  <c r="A43" i="23" s="1"/>
  <c r="A44" i="23" s="1" a="1"/>
  <c r="A44" i="23" s="1"/>
  <c r="A45" i="23" s="1" a="1"/>
  <c r="A45" i="23" s="1"/>
  <c r="A46" i="23" s="1" a="1"/>
  <c r="A46" i="23" s="1"/>
  <c r="A47" i="23" s="1" a="1"/>
  <c r="A47" i="23" s="1"/>
  <c r="A48" i="23" s="1" a="1"/>
  <c r="A48" i="23" s="1"/>
  <c r="A49" i="23" s="1" a="1"/>
  <c r="A49" i="23" s="1"/>
  <c r="A50" i="23" s="1" a="1"/>
  <c r="A50" i="23" s="1"/>
  <c r="A51" i="23" s="1" a="1"/>
  <c r="A51" i="23" s="1"/>
  <c r="A52" i="23" s="1" a="1"/>
  <c r="A52" i="23" s="1"/>
  <c r="A53" i="23" s="1" a="1"/>
  <c r="A53" i="23" s="1"/>
  <c r="A54" i="23" s="1" a="1"/>
  <c r="A54" i="23" s="1"/>
  <c r="A55" i="23" s="1" a="1"/>
  <c r="A55" i="23" s="1"/>
  <c r="A56" i="23" s="1" a="1"/>
  <c r="A56" i="23" s="1"/>
  <c r="A57" i="23" s="1" a="1"/>
  <c r="A57" i="23" s="1"/>
  <c r="A58" i="23" s="1" a="1"/>
  <c r="A58" i="23" s="1"/>
  <c r="A59" i="23" s="1" a="1"/>
  <c r="A59" i="23" s="1"/>
  <c r="A60" i="23" s="1" a="1"/>
  <c r="A60" i="23" s="1"/>
  <c r="A61" i="23" s="1" a="1"/>
  <c r="A61" i="23" s="1"/>
  <c r="A62" i="23" s="1" a="1"/>
  <c r="A62" i="23" s="1"/>
  <c r="A63" i="23" s="1" a="1"/>
  <c r="A63" i="23" s="1"/>
  <c r="A64" i="23" s="1" a="1"/>
  <c r="A64" i="23" s="1"/>
  <c r="A65" i="23" s="1" a="1"/>
  <c r="A65" i="23" s="1"/>
  <c r="A66" i="23" s="1" a="1"/>
  <c r="A66" i="23" s="1"/>
  <c r="A67" i="23" s="1" a="1"/>
  <c r="A67" i="23" s="1"/>
  <c r="A68" i="23" s="1" a="1"/>
  <c r="A68" i="23" s="1"/>
  <c r="A69" i="23" s="1" a="1"/>
  <c r="A69" i="23" s="1"/>
  <c r="A70" i="23" s="1" a="1"/>
  <c r="A70" i="23" s="1"/>
  <c r="A71" i="23" s="1" a="1"/>
  <c r="A71" i="23" s="1"/>
  <c r="A72" i="23" s="1" a="1"/>
  <c r="A72" i="23" s="1"/>
  <c r="A73" i="23" s="1" a="1"/>
  <c r="A73" i="23" s="1"/>
  <c r="A74" i="23" s="1" a="1"/>
  <c r="A74" i="23" s="1"/>
  <c r="A75" i="23" s="1" a="1"/>
  <c r="A75" i="23" s="1"/>
  <c r="A76" i="23" s="1" a="1"/>
  <c r="A76" i="23" s="1"/>
  <c r="A77" i="23" s="1" a="1"/>
  <c r="A77" i="23" s="1"/>
  <c r="A78" i="23" s="1" a="1"/>
  <c r="A78" i="23" s="1"/>
  <c r="A79" i="23" s="1" a="1"/>
  <c r="A79" i="23" s="1"/>
  <c r="A80" i="23" s="1" a="1"/>
  <c r="A80" i="23" s="1"/>
  <c r="A81" i="23" s="1" a="1"/>
  <c r="A81" i="23" s="1"/>
  <c r="A82" i="23" s="1" a="1"/>
  <c r="A82" i="23" s="1"/>
  <c r="A83" i="23" s="1" a="1"/>
  <c r="A83" i="23" s="1"/>
  <c r="A84" i="23" s="1" a="1"/>
  <c r="A84" i="23" s="1"/>
  <c r="A85" i="23" s="1" a="1"/>
  <c r="A85" i="23" s="1"/>
  <c r="A86" i="23" s="1" a="1"/>
  <c r="A86" i="23" s="1"/>
  <c r="A87" i="23" s="1" a="1"/>
  <c r="A87" i="23" s="1"/>
  <c r="A88" i="23" s="1" a="1"/>
  <c r="A88" i="23" s="1"/>
  <c r="A89" i="23" s="1" a="1"/>
  <c r="A89" i="23" s="1"/>
  <c r="A90" i="23" s="1" a="1"/>
  <c r="A90" i="23" s="1"/>
  <c r="A91" i="23" s="1" a="1"/>
  <c r="A91" i="23" s="1"/>
  <c r="A92" i="23" s="1" a="1"/>
  <c r="A92" i="23" s="1"/>
  <c r="A93" i="23" s="1" a="1"/>
  <c r="A93" i="23" s="1"/>
  <c r="A94" i="23" s="1" a="1"/>
  <c r="A94" i="23" s="1"/>
  <c r="A95" i="23" s="1" a="1"/>
  <c r="A95" i="23" s="1"/>
  <c r="A96" i="23" s="1" a="1"/>
  <c r="A96" i="23" s="1"/>
  <c r="A97" i="23" s="1" a="1"/>
  <c r="A97" i="23" s="1"/>
  <c r="A98" i="23" s="1" a="1"/>
  <c r="A98" i="23" s="1"/>
  <c r="B12" i="23"/>
  <c r="A99" i="23" l="1" a="1"/>
  <c r="A99" i="23" s="1"/>
  <c r="A100" i="23" s="1" a="1"/>
  <c r="A100" i="23" s="1"/>
  <c r="A101" i="23" s="1" a="1"/>
  <c r="A101" i="23" s="1"/>
  <c r="A102" i="23" s="1" a="1"/>
  <c r="A102" i="23" s="1"/>
  <c r="A103" i="23" s="1" a="1"/>
  <c r="A103" i="23" s="1"/>
  <c r="A104" i="23" s="1" a="1"/>
  <c r="A104" i="23" s="1"/>
  <c r="B13" i="23"/>
  <c r="A105" i="23" l="1" a="1"/>
  <c r="A105" i="23" s="1"/>
  <c r="B14" i="23"/>
  <c r="A106" i="23" l="1" a="1"/>
  <c r="A106" i="23" s="1"/>
  <c r="A107" i="23" s="1" a="1"/>
  <c r="A107" i="23" s="1"/>
  <c r="B15" i="23"/>
  <c r="A108" i="23" l="1" a="1"/>
  <c r="A108" i="23" s="1"/>
  <c r="B16" i="23"/>
  <c r="A109" i="23" l="1" a="1"/>
  <c r="A109" i="23" s="1"/>
  <c r="B17" i="23"/>
  <c r="A110" i="23" l="1" a="1"/>
  <c r="A110" i="23" s="1"/>
  <c r="B18" i="23"/>
  <c r="A111" i="23" l="1" a="1"/>
  <c r="A111" i="23" s="1"/>
  <c r="B19" i="23"/>
  <c r="A112" i="23" l="1" a="1"/>
  <c r="A112" i="23" s="1"/>
  <c r="B20" i="23"/>
  <c r="A113" i="23" l="1" a="1"/>
  <c r="A113" i="23" s="1"/>
  <c r="A114" i="23" s="1" a="1"/>
  <c r="A114" i="23" s="1"/>
  <c r="A115" i="23" s="1" a="1"/>
  <c r="A115" i="23" s="1"/>
  <c r="A116" i="23" s="1" a="1"/>
  <c r="A116" i="23" s="1"/>
  <c r="B21" i="23"/>
  <c r="A117" i="23" l="1" a="1"/>
  <c r="A117" i="23" s="1"/>
  <c r="B22" i="23"/>
  <c r="A118" i="23" l="1" a="1"/>
  <c r="A118" i="23" s="1"/>
  <c r="B23" i="23"/>
  <c r="A119" i="23" l="1" a="1"/>
  <c r="A119" i="23" s="1"/>
  <c r="A120" i="23" s="1" a="1"/>
  <c r="A120" i="23" s="1"/>
  <c r="A121" i="23" s="1" a="1"/>
  <c r="A121" i="23" s="1"/>
  <c r="B24" i="23"/>
  <c r="A122" i="23" l="1" a="1"/>
  <c r="A122" i="23" s="1"/>
  <c r="B25" i="23"/>
  <c r="A123" i="23" l="1" a="1"/>
  <c r="A123" i="23" s="1"/>
  <c r="B26" i="23"/>
  <c r="A124" i="23" l="1" a="1"/>
  <c r="A124" i="23" s="1"/>
  <c r="A125" i="23" s="1" a="1"/>
  <c r="A125" i="23" s="1"/>
  <c r="A126" i="23" s="1" a="1"/>
  <c r="A126" i="23" s="1"/>
  <c r="A127" i="23" s="1" a="1"/>
  <c r="A127" i="23" s="1"/>
  <c r="B27" i="23"/>
  <c r="A128" i="23" l="1" a="1"/>
  <c r="A128" i="23" s="1"/>
  <c r="A129" i="23" s="1" a="1"/>
  <c r="A129" i="23" s="1"/>
  <c r="B28" i="23"/>
  <c r="A130" i="23" l="1" a="1"/>
  <c r="A130" i="23" s="1"/>
  <c r="B29" i="23"/>
  <c r="A131" i="23" l="1" a="1"/>
  <c r="A131" i="23" s="1"/>
  <c r="B30" i="23"/>
  <c r="A132" i="23" l="1" a="1"/>
  <c r="A132" i="23" s="1"/>
  <c r="B31" i="23"/>
  <c r="A133" i="23" l="1" a="1"/>
  <c r="A133" i="23" s="1"/>
  <c r="B32" i="23"/>
  <c r="A134" i="23" l="1" a="1"/>
  <c r="A134" i="23" s="1"/>
  <c r="A135" i="23" s="1" a="1"/>
  <c r="A135" i="23" s="1"/>
  <c r="A136" i="23" s="1" a="1"/>
  <c r="A136" i="23" s="1"/>
  <c r="B33" i="23"/>
  <c r="A137" i="23" l="1" a="1"/>
  <c r="A137" i="23" s="1"/>
  <c r="B34" i="23"/>
  <c r="A138" i="23" l="1" a="1"/>
  <c r="A138" i="23" s="1"/>
  <c r="B35" i="23"/>
  <c r="A139" i="23" l="1" a="1"/>
  <c r="A139" i="23" s="1"/>
  <c r="A140" i="23" s="1" a="1"/>
  <c r="A140" i="23" s="1"/>
  <c r="B36" i="23"/>
  <c r="A141" i="23" l="1" a="1"/>
  <c r="A141" i="23" s="1"/>
  <c r="B37" i="23"/>
  <c r="A142" i="23" l="1" a="1"/>
  <c r="A142" i="23" s="1"/>
  <c r="A143" i="23" s="1" a="1"/>
  <c r="A143" i="23" s="1"/>
  <c r="B38" i="23"/>
  <c r="A144" i="23" l="1" a="1"/>
  <c r="A144" i="23" s="1"/>
  <c r="A145" i="23" s="1" a="1"/>
  <c r="A145" i="23" s="1"/>
  <c r="B39" i="23"/>
  <c r="A146" i="23" l="1" a="1"/>
  <c r="A146" i="23" s="1"/>
  <c r="A147" i="23" s="1" a="1"/>
  <c r="A147" i="23" s="1"/>
  <c r="B40" i="23"/>
  <c r="A148" i="23" l="1" a="1"/>
  <c r="A148" i="23" s="1"/>
  <c r="B41" i="23"/>
  <c r="A149" i="23" l="1" a="1"/>
  <c r="A149" i="23" s="1"/>
  <c r="B42" i="23"/>
  <c r="A150" i="23" l="1" a="1"/>
  <c r="A150" i="23" s="1"/>
  <c r="B43" i="23"/>
  <c r="A151" i="23" l="1" a="1"/>
  <c r="A151" i="23" s="1"/>
  <c r="A152" i="23" s="1" a="1"/>
  <c r="A152" i="23" s="1"/>
  <c r="A153" i="23" s="1" a="1"/>
  <c r="A153" i="23" s="1"/>
  <c r="B44" i="23"/>
  <c r="A154" i="23" l="1" a="1"/>
  <c r="A154" i="23" s="1"/>
  <c r="B45" i="23"/>
  <c r="A155" i="23" l="1" a="1"/>
  <c r="A155" i="23" s="1"/>
  <c r="B46" i="23"/>
  <c r="A156" i="23" l="1" a="1"/>
  <c r="A156" i="23" s="1"/>
  <c r="B47" i="23"/>
  <c r="A157" i="23" l="1" a="1"/>
  <c r="A157" i="23" s="1"/>
  <c r="B48" i="23"/>
  <c r="A158" i="23" l="1" a="1"/>
  <c r="A158" i="23" s="1"/>
  <c r="B49" i="23"/>
  <c r="A159" i="23" l="1" a="1"/>
  <c r="A159" i="23" s="1"/>
  <c r="B50" i="23"/>
  <c r="A160" i="23" l="1" a="1"/>
  <c r="A160" i="23" s="1"/>
  <c r="B51" i="23"/>
  <c r="A161" i="23" l="1" a="1"/>
  <c r="A161" i="23" s="1"/>
  <c r="A162" i="23" s="1" a="1"/>
  <c r="A162" i="23" s="1"/>
  <c r="B52" i="23"/>
  <c r="A163" i="23" l="1" a="1"/>
  <c r="A163" i="23" s="1"/>
  <c r="A164" i="23" s="1" a="1"/>
  <c r="A164" i="23" s="1"/>
  <c r="B53" i="23"/>
  <c r="A165" i="23" l="1" a="1"/>
  <c r="A165" i="23" s="1"/>
  <c r="A166" i="23" s="1" a="1"/>
  <c r="A166" i="23" s="1"/>
  <c r="B54" i="23"/>
  <c r="A167" i="23" l="1" a="1"/>
  <c r="A167" i="23" s="1"/>
  <c r="A168" i="23" s="1" a="1"/>
  <c r="A168" i="23" s="1"/>
  <c r="B55" i="23"/>
  <c r="A169" i="23" l="1" a="1"/>
  <c r="A169" i="23" s="1"/>
  <c r="A170" i="23" s="1" a="1"/>
  <c r="A170" i="23" s="1"/>
  <c r="A171" i="23" s="1" a="1"/>
  <c r="A171" i="23" s="1"/>
  <c r="B56" i="23"/>
  <c r="A172" i="23" l="1" a="1"/>
  <c r="A172" i="23" s="1"/>
  <c r="B57" i="23"/>
  <c r="A173" i="23" l="1" a="1"/>
  <c r="A173" i="23" s="1"/>
  <c r="B58" i="23"/>
  <c r="A174" i="23" l="1" a="1"/>
  <c r="A174" i="23" s="1"/>
  <c r="B59" i="23"/>
  <c r="A175" i="23" l="1" a="1"/>
  <c r="A175" i="23" s="1"/>
  <c r="B60" i="23"/>
  <c r="A176" i="23" l="1" a="1"/>
  <c r="A176" i="23" s="1"/>
  <c r="B61" i="23"/>
  <c r="A177" i="23" l="1" a="1"/>
  <c r="A177" i="23" s="1"/>
  <c r="A178" i="23" s="1" a="1"/>
  <c r="A178" i="23" s="1"/>
  <c r="B62" i="23"/>
  <c r="A179" i="23" l="1" a="1"/>
  <c r="A179" i="23" s="1"/>
  <c r="B63" i="23"/>
  <c r="A180" i="23" l="1" a="1"/>
  <c r="A180" i="23" s="1"/>
  <c r="B64" i="23"/>
  <c r="A181" i="23" l="1" a="1"/>
  <c r="A181" i="23" s="1"/>
  <c r="B65" i="23"/>
  <c r="A182" i="23" l="1" a="1"/>
  <c r="A182" i="23" s="1"/>
  <c r="B66" i="23"/>
  <c r="A183" i="23" l="1" a="1"/>
  <c r="A183" i="23" s="1"/>
  <c r="B67" i="23"/>
  <c r="A184" i="23" l="1" a="1"/>
  <c r="A184" i="23" s="1"/>
  <c r="B68" i="23"/>
  <c r="A185" i="23" l="1" a="1"/>
  <c r="A185" i="23" s="1"/>
  <c r="B69" i="23"/>
  <c r="A186" i="23" l="1" a="1"/>
  <c r="A186" i="23" s="1"/>
  <c r="B70" i="23"/>
  <c r="A187" i="23" l="1" a="1"/>
  <c r="A187" i="23" s="1"/>
  <c r="B71" i="23"/>
  <c r="A188" i="23" l="1" a="1"/>
  <c r="A188" i="23" s="1"/>
  <c r="B72" i="23"/>
  <c r="A189" i="23" l="1" a="1"/>
  <c r="A189" i="23" s="1"/>
  <c r="B73" i="23"/>
  <c r="A190" i="23" l="1" a="1"/>
  <c r="A190" i="23" s="1"/>
  <c r="B74" i="23"/>
  <c r="A191" i="23" l="1" a="1"/>
  <c r="A191" i="23" s="1"/>
  <c r="B75" i="23"/>
  <c r="A192" i="23" l="1" a="1"/>
  <c r="A192" i="23" s="1"/>
  <c r="B76" i="23"/>
  <c r="A193" i="23" l="1" a="1"/>
  <c r="A193" i="23" s="1"/>
  <c r="B77" i="23"/>
  <c r="A194" i="23" l="1" a="1"/>
  <c r="A194" i="23" s="1"/>
  <c r="B78" i="23"/>
  <c r="A195" i="23" l="1" a="1"/>
  <c r="A195" i="23" s="1"/>
  <c r="B79" i="23"/>
  <c r="A196" i="23" l="1" a="1"/>
  <c r="A196" i="23" s="1"/>
  <c r="A197" i="23" s="1" a="1"/>
  <c r="A197" i="23" s="1"/>
  <c r="A198" i="23" s="1" a="1"/>
  <c r="A198" i="23" s="1"/>
  <c r="A199" i="23" s="1" a="1"/>
  <c r="A199" i="23" s="1"/>
  <c r="A200" i="23" s="1" a="1"/>
  <c r="A200" i="23" s="1"/>
  <c r="B80" i="23"/>
  <c r="A201" i="23" l="1" a="1"/>
  <c r="A201" i="23" s="1"/>
  <c r="B81" i="23"/>
  <c r="A202" i="23" l="1" a="1"/>
  <c r="A202" i="23" s="1"/>
  <c r="B82" i="23"/>
  <c r="A203" i="23" l="1" a="1"/>
  <c r="A203" i="23" s="1"/>
  <c r="B83" i="23"/>
  <c r="A204" i="23" l="1" a="1"/>
  <c r="A204" i="23" s="1"/>
  <c r="B84" i="23"/>
  <c r="A205" i="23" l="1" a="1"/>
  <c r="A205" i="23" s="1"/>
  <c r="B85" i="23"/>
  <c r="A206" i="23" l="1" a="1"/>
  <c r="A206" i="23" s="1"/>
  <c r="A207" i="23" s="1" a="1"/>
  <c r="A207" i="23" s="1"/>
  <c r="A208" i="23" s="1" a="1"/>
  <c r="A208" i="23" s="1"/>
  <c r="B86" i="23"/>
  <c r="A209" i="23" l="1" a="1"/>
  <c r="A209" i="23" s="1"/>
  <c r="B87" i="23"/>
  <c r="A210" i="23" l="1" a="1"/>
  <c r="A210" i="23" s="1"/>
  <c r="B88" i="23"/>
  <c r="A211" i="23" l="1" a="1"/>
  <c r="A211" i="23" s="1"/>
  <c r="B89" i="23"/>
  <c r="A212" i="23" l="1" a="1"/>
  <c r="A212" i="23" s="1"/>
  <c r="B90" i="23"/>
  <c r="A213" i="23" l="1" a="1"/>
  <c r="A213" i="23" s="1"/>
  <c r="A214" i="23" s="1" a="1"/>
  <c r="A214" i="23" s="1"/>
  <c r="B91" i="23"/>
  <c r="A215" i="23" l="1" a="1"/>
  <c r="A215" i="23" s="1"/>
  <c r="B92" i="23"/>
  <c r="A216" i="23" l="1" a="1"/>
  <c r="A216" i="23" s="1"/>
  <c r="A217" i="23" s="1" a="1"/>
  <c r="A217" i="23" s="1"/>
  <c r="B93" i="23"/>
  <c r="A218" i="23" l="1" a="1"/>
  <c r="A218" i="23" s="1"/>
  <c r="B94" i="23"/>
  <c r="A219" i="23" l="1" a="1"/>
  <c r="A219" i="23" s="1"/>
  <c r="B95" i="23"/>
  <c r="A220" i="23" l="1" a="1"/>
  <c r="A220" i="23" s="1"/>
  <c r="B96" i="23"/>
  <c r="A221" i="23" l="1" a="1"/>
  <c r="A221" i="23" s="1"/>
  <c r="B97" i="23"/>
  <c r="A222" i="23" l="1" a="1"/>
  <c r="A222" i="23" s="1"/>
  <c r="B98" i="23"/>
  <c r="A223" i="23" l="1" a="1"/>
  <c r="A223" i="23" s="1"/>
  <c r="B99" i="23"/>
  <c r="A224" i="23" l="1" a="1"/>
  <c r="A224" i="23" s="1"/>
  <c r="B100" i="23"/>
  <c r="A225" i="23" l="1" a="1"/>
  <c r="A225" i="23" s="1"/>
  <c r="B101" i="23"/>
  <c r="A226" i="23" l="1" a="1"/>
  <c r="A226" i="23" s="1"/>
  <c r="B102" i="23"/>
  <c r="A227" i="23" l="1" a="1"/>
  <c r="A227" i="23" s="1"/>
  <c r="B103" i="23"/>
  <c r="A228" i="23" l="1" a="1"/>
  <c r="A228" i="23" s="1"/>
  <c r="B104" i="23"/>
  <c r="A229" i="23" l="1" a="1"/>
  <c r="A229" i="23" s="1"/>
  <c r="B105" i="23"/>
  <c r="A230" i="23" l="1" a="1"/>
  <c r="A230" i="23" s="1"/>
  <c r="B106" i="23"/>
  <c r="A231" i="23" l="1" a="1"/>
  <c r="A231" i="23" s="1"/>
  <c r="B107" i="23"/>
  <c r="A232" i="23" l="1" a="1"/>
  <c r="A232" i="23" s="1"/>
  <c r="B108" i="23"/>
  <c r="A233" i="23" l="1" a="1"/>
  <c r="A233" i="23" s="1"/>
  <c r="B109" i="23"/>
  <c r="A234" i="23" l="1" a="1"/>
  <c r="A234" i="23" s="1"/>
  <c r="A235" i="23" s="1" a="1"/>
  <c r="A235" i="23" s="1"/>
  <c r="B110" i="23"/>
  <c r="A236" i="23" l="1" a="1"/>
  <c r="A236" i="23" s="1"/>
  <c r="B111" i="23"/>
  <c r="A237" i="23" l="1" a="1"/>
  <c r="A237" i="23" s="1"/>
  <c r="A238" i="23" s="1" a="1"/>
  <c r="A238" i="23" s="1"/>
  <c r="A239" i="23" s="1" a="1"/>
  <c r="A239" i="23" s="1"/>
  <c r="B112" i="23"/>
  <c r="A240" i="23" l="1" a="1"/>
  <c r="A240" i="23" s="1"/>
  <c r="A241" i="23" s="1" a="1"/>
  <c r="A241" i="23" s="1"/>
  <c r="B113" i="23"/>
  <c r="A242" i="23" l="1" a="1"/>
  <c r="A242" i="23" s="1"/>
  <c r="A243" i="23" s="1" a="1"/>
  <c r="A243" i="23" s="1"/>
  <c r="B114" i="23"/>
  <c r="A244" i="23" l="1" a="1"/>
  <c r="A244" i="23" s="1"/>
  <c r="A245" i="23" s="1" a="1"/>
  <c r="A245" i="23" s="1"/>
  <c r="B115" i="23"/>
  <c r="A246" i="23" l="1" a="1"/>
  <c r="A246" i="23" s="1"/>
  <c r="A247" i="23" s="1" a="1"/>
  <c r="A247" i="23" s="1"/>
  <c r="B116" i="23"/>
  <c r="A248" i="23" l="1" a="1"/>
  <c r="A248" i="23" s="1"/>
  <c r="B117" i="23"/>
  <c r="A249" i="23" l="1" a="1"/>
  <c r="A249" i="23" s="1"/>
  <c r="B118" i="23"/>
  <c r="A250" i="23" l="1" a="1"/>
  <c r="A250" i="23" s="1"/>
  <c r="B119" i="23"/>
  <c r="A251" i="23" l="1" a="1"/>
  <c r="A251" i="23" s="1"/>
  <c r="B120" i="23"/>
  <c r="A252" i="23" l="1" a="1"/>
  <c r="A252" i="23" s="1"/>
  <c r="B121" i="23"/>
  <c r="A253" i="23" l="1" a="1"/>
  <c r="A253" i="23" s="1"/>
  <c r="A254" i="23" s="1" a="1"/>
  <c r="A254" i="23" s="1"/>
  <c r="B122" i="23"/>
  <c r="A255" i="23" l="1" a="1"/>
  <c r="A255" i="23" s="1"/>
  <c r="A256" i="23" s="1" a="1"/>
  <c r="A256" i="23" s="1"/>
  <c r="B123" i="23"/>
  <c r="A257" i="23" l="1" a="1"/>
  <c r="A257" i="23" s="1"/>
  <c r="B124" i="23"/>
  <c r="A258" i="23" l="1" a="1"/>
  <c r="A258" i="23" s="1"/>
  <c r="A259" i="23" s="1" a="1"/>
  <c r="A259" i="23" s="1"/>
  <c r="B125" i="23"/>
  <c r="A260" i="23" l="1" a="1"/>
  <c r="A260" i="23" s="1"/>
  <c r="A261" i="23" s="1" a="1"/>
  <c r="A261" i="23" s="1"/>
  <c r="A262" i="23" s="1" a="1"/>
  <c r="A262" i="23" s="1"/>
  <c r="B126" i="23"/>
  <c r="B128" i="23"/>
  <c r="A263" i="23" l="1" a="1"/>
  <c r="A263" i="23" s="1"/>
  <c r="B127" i="23"/>
  <c r="A264" i="23" l="1" a="1"/>
  <c r="A264" i="23" s="1"/>
  <c r="A265" i="23" s="1" a="1"/>
  <c r="A265" i="23" s="1"/>
  <c r="A266" i="23" s="1" a="1"/>
  <c r="A266" i="23" s="1"/>
  <c r="A267" i="23" s="1" a="1"/>
  <c r="A267" i="23" s="1"/>
  <c r="A268" i="23" s="1" a="1"/>
  <c r="A268" i="23" s="1"/>
  <c r="B129" i="23"/>
  <c r="A269" i="23" l="1" a="1"/>
  <c r="A269" i="23" s="1"/>
  <c r="B130" i="23"/>
  <c r="A270" i="23" l="1" a="1"/>
  <c r="A270" i="23" s="1"/>
  <c r="B131" i="23"/>
  <c r="A271" i="23" l="1" a="1"/>
  <c r="A271" i="23" s="1"/>
  <c r="B132" i="23"/>
  <c r="A272" i="23" l="1" a="1"/>
  <c r="A272" i="23" s="1"/>
  <c r="B133" i="23"/>
  <c r="A273" i="23" l="1" a="1"/>
  <c r="A273" i="23" s="1"/>
  <c r="B134" i="23"/>
  <c r="A274" i="23" l="1" a="1"/>
  <c r="A274" i="23" s="1"/>
  <c r="B135" i="23"/>
  <c r="A275" i="23" l="1" a="1"/>
  <c r="A275" i="23" s="1"/>
  <c r="B136" i="23"/>
  <c r="A276" i="23" l="1" a="1"/>
  <c r="A276" i="23" s="1"/>
  <c r="B137" i="23"/>
  <c r="A277" i="23" l="1" a="1"/>
  <c r="A277" i="23" s="1"/>
  <c r="B138" i="23"/>
  <c r="A278" i="23" l="1" a="1"/>
  <c r="A278" i="23" s="1"/>
  <c r="A279" i="23" s="1" a="1"/>
  <c r="A279" i="23" s="1"/>
  <c r="B139" i="23"/>
  <c r="A280" i="23" l="1" a="1"/>
  <c r="A280" i="23" s="1"/>
  <c r="B140" i="23"/>
  <c r="A281" i="23" l="1" a="1"/>
  <c r="A281" i="23" s="1"/>
  <c r="B141" i="23"/>
  <c r="A282" i="23" l="1" a="1"/>
  <c r="A282" i="23" s="1"/>
  <c r="B142" i="23"/>
  <c r="A283" i="23" l="1" a="1"/>
  <c r="A283" i="23" s="1"/>
  <c r="B143" i="23"/>
  <c r="A284" i="23" l="1" a="1"/>
  <c r="A284" i="23" s="1"/>
  <c r="B144" i="23"/>
  <c r="A285" i="23" l="1" a="1"/>
  <c r="A285" i="23" s="1"/>
  <c r="B145" i="23"/>
  <c r="A286" i="23" l="1" a="1"/>
  <c r="A286" i="23" s="1"/>
  <c r="A287" i="23" s="1" a="1"/>
  <c r="A287" i="23" s="1"/>
  <c r="B146" i="23"/>
  <c r="A288" i="23" l="1" a="1"/>
  <c r="A288" i="23" s="1"/>
  <c r="A289" i="23" s="1" a="1"/>
  <c r="A289" i="23" s="1"/>
  <c r="B147" i="23"/>
  <c r="A290" i="23" l="1" a="1"/>
  <c r="A290" i="23" s="1"/>
  <c r="B148" i="23"/>
  <c r="A291" i="23" l="1" a="1"/>
  <c r="A291" i="23" s="1"/>
  <c r="B149" i="23"/>
  <c r="A292" i="23" l="1" a="1"/>
  <c r="A292" i="23" s="1"/>
  <c r="B150" i="23"/>
  <c r="A293" i="23" l="1" a="1"/>
  <c r="A293" i="23" s="1"/>
  <c r="B151" i="23"/>
  <c r="A294" i="23" l="1" a="1"/>
  <c r="A294" i="23" s="1"/>
  <c r="B152" i="23"/>
  <c r="A295" i="23" l="1" a="1"/>
  <c r="A295" i="23" s="1"/>
  <c r="B153" i="23"/>
  <c r="A296" i="23" l="1" a="1"/>
  <c r="A296" i="23" s="1"/>
  <c r="A297" i="23" s="1" a="1"/>
  <c r="A297" i="23" s="1"/>
  <c r="B154" i="23"/>
  <c r="A298" i="23" l="1" a="1"/>
  <c r="A298" i="23" s="1"/>
  <c r="B155" i="23"/>
  <c r="A299" i="23" l="1" a="1"/>
  <c r="A299" i="23" s="1"/>
  <c r="B156" i="23"/>
  <c r="A300" i="23" l="1" a="1"/>
  <c r="A300" i="23" s="1"/>
  <c r="B157" i="23"/>
  <c r="A301" i="23" l="1" a="1"/>
  <c r="A301" i="23" s="1"/>
  <c r="A302" i="23" s="1" a="1"/>
  <c r="A302" i="23" s="1"/>
  <c r="B158" i="23"/>
  <c r="A303" i="23" l="1" a="1"/>
  <c r="A303" i="23" s="1"/>
  <c r="A304" i="23" s="1" a="1"/>
  <c r="A304" i="23" s="1"/>
  <c r="B159" i="23"/>
  <c r="A305" i="23" l="1" a="1"/>
  <c r="A305" i="23" s="1"/>
  <c r="B160" i="23"/>
  <c r="A306" i="23" l="1" a="1"/>
  <c r="A306" i="23" s="1"/>
  <c r="B161" i="23"/>
  <c r="A307" i="23" l="1" a="1"/>
  <c r="A307" i="23" s="1"/>
  <c r="B162" i="23"/>
  <c r="A308" i="23" l="1" a="1"/>
  <c r="A308" i="23" s="1"/>
  <c r="B163" i="23"/>
  <c r="A309" i="23" l="1" a="1"/>
  <c r="A309" i="23" s="1"/>
  <c r="B164" i="23"/>
  <c r="A310" i="23" l="1" a="1"/>
  <c r="A310" i="23" s="1"/>
  <c r="B165" i="23"/>
  <c r="A311" i="23" l="1" a="1"/>
  <c r="A311" i="23" s="1"/>
  <c r="B166" i="23"/>
  <c r="A312" i="23" l="1" a="1"/>
  <c r="A312" i="23" s="1"/>
  <c r="B167" i="23"/>
  <c r="A313" i="23" l="1" a="1"/>
  <c r="A313" i="23" s="1"/>
  <c r="B168" i="23"/>
  <c r="A314" i="23" l="1" a="1"/>
  <c r="A314" i="23" s="1"/>
  <c r="B169" i="23"/>
  <c r="A315" i="23" l="1" a="1"/>
  <c r="A315" i="23" s="1"/>
  <c r="B170" i="23"/>
  <c r="A316" i="23" l="1" a="1"/>
  <c r="A316" i="23" s="1"/>
  <c r="B171" i="23"/>
  <c r="A317" i="23" l="1" a="1"/>
  <c r="A317" i="23" s="1"/>
  <c r="A318" i="23" s="1" a="1"/>
  <c r="A318" i="23" s="1"/>
  <c r="B172" i="23"/>
  <c r="A319" i="23" l="1" a="1"/>
  <c r="A319" i="23" s="1"/>
  <c r="A320" i="23" s="1" a="1"/>
  <c r="A320" i="23" s="1"/>
  <c r="B173" i="23"/>
  <c r="A321" i="23" l="1" a="1"/>
  <c r="A321" i="23" s="1"/>
  <c r="A322" i="23" s="1" a="1"/>
  <c r="A322" i="23" s="1"/>
  <c r="B174" i="23"/>
  <c r="A323" i="23" l="1" a="1"/>
  <c r="A323" i="23" s="1"/>
  <c r="B175" i="23"/>
  <c r="A324" i="23" l="1" a="1"/>
  <c r="A324" i="23" s="1"/>
  <c r="B176" i="23"/>
  <c r="A325" i="23" l="1" a="1"/>
  <c r="A325" i="23" s="1"/>
  <c r="B177" i="23"/>
  <c r="A326" i="23" l="1" a="1"/>
  <c r="A326" i="23" s="1"/>
  <c r="B178" i="23"/>
  <c r="A327" i="23" l="1" a="1"/>
  <c r="A327" i="23" s="1"/>
  <c r="B179" i="23"/>
  <c r="A328" i="23" l="1" a="1"/>
  <c r="A328" i="23" s="1"/>
  <c r="A329" i="23" s="1" a="1"/>
  <c r="A329" i="23" s="1"/>
  <c r="B180" i="23"/>
  <c r="A330" i="23" l="1" a="1"/>
  <c r="A330" i="23" s="1"/>
  <c r="B181" i="23"/>
  <c r="A331" i="23" l="1" a="1"/>
  <c r="A331" i="23" s="1"/>
  <c r="B182" i="23"/>
  <c r="A332" i="23" l="1" a="1"/>
  <c r="A332" i="23" s="1"/>
  <c r="B183" i="23"/>
  <c r="A333" i="23" l="1" a="1"/>
  <c r="A333" i="23" s="1"/>
  <c r="B184" i="23"/>
  <c r="A334" i="23" l="1" a="1"/>
  <c r="A334" i="23" s="1"/>
  <c r="B185" i="23"/>
  <c r="A335" i="23" l="1" a="1"/>
  <c r="A335" i="23" s="1"/>
  <c r="A336" i="23" s="1" a="1"/>
  <c r="A336" i="23" s="1"/>
  <c r="B186" i="23"/>
  <c r="A337" i="23" l="1" a="1"/>
  <c r="A337" i="23" s="1"/>
  <c r="B187" i="23"/>
  <c r="A338" i="23" l="1" a="1"/>
  <c r="A338" i="23" s="1"/>
  <c r="B188" i="23"/>
  <c r="A339" i="23" l="1" a="1"/>
  <c r="A339" i="23" s="1"/>
  <c r="B189" i="23"/>
  <c r="A340" i="23" l="1" a="1"/>
  <c r="A340" i="23" s="1"/>
  <c r="A341" i="23" s="1" a="1"/>
  <c r="A341" i="23" s="1"/>
  <c r="B190" i="23"/>
  <c r="A342" i="23" l="1" a="1"/>
  <c r="A342" i="23" s="1"/>
  <c r="A343" i="23" s="1" a="1"/>
  <c r="A343" i="23" s="1"/>
  <c r="B191" i="23"/>
  <c r="A344" i="23" l="1" a="1"/>
  <c r="A344" i="23" s="1"/>
  <c r="A345" i="23" s="1" a="1"/>
  <c r="A345" i="23" s="1"/>
  <c r="B192" i="23"/>
  <c r="A346" i="23" l="1" a="1"/>
  <c r="A346" i="23" s="1"/>
  <c r="A347" i="23" s="1" a="1"/>
  <c r="A347" i="23" s="1"/>
  <c r="A348" i="23" s="1" a="1"/>
  <c r="A348" i="23" s="1"/>
  <c r="B193" i="23"/>
  <c r="A349" i="23" l="1" a="1"/>
  <c r="A349" i="23" s="1"/>
  <c r="A350" i="23" s="1" a="1"/>
  <c r="A350" i="23" s="1"/>
  <c r="B194" i="23"/>
  <c r="A351" i="23" l="1" a="1"/>
  <c r="A351" i="23" s="1"/>
  <c r="A352" i="23" s="1" a="1"/>
  <c r="A352" i="23" s="1"/>
  <c r="A353" i="23" s="1" a="1"/>
  <c r="A353" i="23" s="1"/>
  <c r="B195" i="23"/>
  <c r="A354" i="23" l="1" a="1"/>
  <c r="A354" i="23" s="1"/>
  <c r="B196" i="23"/>
  <c r="A355" i="23" l="1" a="1"/>
  <c r="A355" i="23" s="1"/>
  <c r="B197" i="23"/>
  <c r="A356" i="23" l="1" a="1"/>
  <c r="A356" i="23" s="1"/>
  <c r="B198" i="23"/>
  <c r="A357" i="23" l="1" a="1"/>
  <c r="A357" i="23" s="1"/>
  <c r="B199" i="23"/>
  <c r="A358" i="23" l="1" a="1"/>
  <c r="A358" i="23" s="1"/>
  <c r="B200" i="23"/>
  <c r="A359" i="23" l="1" a="1"/>
  <c r="A359" i="23" s="1"/>
  <c r="B201" i="23"/>
  <c r="A360" i="23" l="1" a="1"/>
  <c r="A360" i="23" s="1"/>
  <c r="A361" i="23" s="1" a="1"/>
  <c r="A361" i="23" s="1"/>
  <c r="B202" i="23"/>
  <c r="A362" i="23" l="1" a="1"/>
  <c r="A362" i="23" s="1"/>
  <c r="A363" i="23" s="1" a="1"/>
  <c r="A363" i="23" s="1"/>
  <c r="A364" i="23" s="1" a="1"/>
  <c r="A364" i="23" s="1"/>
  <c r="B203" i="23"/>
  <c r="A365" i="23" l="1" a="1"/>
  <c r="A365" i="23" s="1"/>
  <c r="A366" i="23" s="1" a="1"/>
  <c r="A366" i="23" s="1"/>
  <c r="B204" i="23"/>
  <c r="A367" i="23" l="1" a="1"/>
  <c r="A367" i="23" s="1"/>
  <c r="B205" i="23"/>
  <c r="A368" i="23" l="1" a="1"/>
  <c r="A368" i="23" s="1"/>
  <c r="B206" i="23"/>
  <c r="A369" i="23" l="1" a="1"/>
  <c r="A369" i="23" s="1"/>
  <c r="B207" i="23"/>
  <c r="A370" i="23" l="1" a="1"/>
  <c r="A370" i="23" s="1"/>
  <c r="B208" i="23"/>
  <c r="A371" i="23" l="1" a="1"/>
  <c r="A371" i="23" s="1"/>
  <c r="B209" i="23"/>
  <c r="A372" i="23" l="1" a="1"/>
  <c r="A372" i="23" s="1"/>
  <c r="B210" i="23"/>
  <c r="A373" i="23" l="1" a="1"/>
  <c r="A373" i="23" s="1"/>
  <c r="B211" i="23"/>
  <c r="A374" i="23" l="1" a="1"/>
  <c r="A374" i="23" s="1"/>
  <c r="A375" i="23" s="1" a="1"/>
  <c r="A375" i="23" s="1"/>
  <c r="A376" i="23" s="1" a="1"/>
  <c r="A376" i="23" s="1"/>
  <c r="B212" i="23"/>
  <c r="A377" i="23" l="1" a="1"/>
  <c r="A377" i="23" s="1"/>
  <c r="B213" i="23"/>
  <c r="A378" i="23" l="1" a="1"/>
  <c r="A378" i="23" s="1"/>
  <c r="A379" i="23" s="1" a="1"/>
  <c r="A379" i="23" s="1"/>
  <c r="B214" i="23"/>
  <c r="A380" i="23" l="1" a="1"/>
  <c r="A380" i="23" s="1"/>
  <c r="B215" i="23"/>
  <c r="A381" i="23" l="1" a="1"/>
  <c r="A381" i="23" s="1"/>
  <c r="B216" i="23"/>
  <c r="A382" i="23" l="1" a="1"/>
  <c r="A382" i="23" s="1"/>
  <c r="B217" i="23"/>
  <c r="A383" i="23" l="1" a="1"/>
  <c r="A383" i="23" s="1"/>
  <c r="A384" i="23" s="1" a="1"/>
  <c r="A384" i="23" s="1"/>
  <c r="B218" i="23"/>
  <c r="A385" i="23" l="1" a="1"/>
  <c r="A385" i="23" s="1"/>
  <c r="A386" i="23" s="1" a="1"/>
  <c r="A386" i="23" s="1"/>
  <c r="B219" i="23"/>
  <c r="A387" i="23" l="1" a="1"/>
  <c r="A387" i="23" s="1"/>
  <c r="A388" i="23" s="1" a="1"/>
  <c r="A388" i="23" s="1"/>
  <c r="B220" i="23"/>
  <c r="A389" i="23" l="1" a="1"/>
  <c r="A389" i="23" s="1"/>
  <c r="A390" i="23" s="1" a="1"/>
  <c r="A390" i="23" s="1"/>
  <c r="B221" i="23"/>
  <c r="A391" i="23" l="1" a="1"/>
  <c r="A391" i="23" s="1"/>
  <c r="A392" i="23" s="1" a="1"/>
  <c r="A392" i="23" s="1"/>
  <c r="B222" i="23"/>
  <c r="A393" i="23" l="1" a="1"/>
  <c r="A393" i="23" s="1"/>
  <c r="B223" i="23"/>
  <c r="A394" i="23" l="1" a="1"/>
  <c r="A394" i="23" s="1"/>
  <c r="A395" i="23" s="1" a="1"/>
  <c r="A395" i="23" s="1"/>
  <c r="B224" i="23"/>
  <c r="A396" i="23" l="1" a="1"/>
  <c r="A396" i="23" s="1"/>
  <c r="A397" i="23" s="1" a="1"/>
  <c r="A397" i="23" s="1"/>
  <c r="A398" i="23" s="1" a="1"/>
  <c r="A398" i="23" s="1"/>
  <c r="B225" i="23"/>
  <c r="A399" i="23" l="1" a="1"/>
  <c r="A399" i="23" s="1"/>
  <c r="A400" i="23" s="1" a="1"/>
  <c r="A400" i="23" s="1"/>
  <c r="B226" i="23"/>
  <c r="A401" i="23" l="1" a="1"/>
  <c r="A401" i="23" s="1"/>
  <c r="A402" i="23" s="1" a="1"/>
  <c r="A402" i="23" s="1"/>
  <c r="B227" i="23"/>
  <c r="A403" i="23" l="1" a="1"/>
  <c r="A403" i="23" s="1"/>
  <c r="A404" i="23" s="1" a="1"/>
  <c r="A404" i="23" s="1"/>
  <c r="A405" i="23" s="1" a="1"/>
  <c r="A405" i="23" s="1"/>
  <c r="B228" i="23"/>
  <c r="A406" i="23" l="1" a="1"/>
  <c r="A406" i="23" s="1"/>
  <c r="B229" i="23"/>
  <c r="A407" i="23" l="1" a="1"/>
  <c r="A407" i="23" s="1"/>
  <c r="B230" i="23"/>
  <c r="A408" i="23" l="1" a="1"/>
  <c r="A408" i="23" s="1"/>
  <c r="B231" i="23"/>
  <c r="A409" i="23" l="1" a="1"/>
  <c r="A409" i="23" s="1"/>
  <c r="B232" i="23"/>
  <c r="A410" i="23" l="1" a="1"/>
  <c r="A410" i="23" s="1"/>
  <c r="B233" i="23"/>
  <c r="A411" i="23" l="1" a="1"/>
  <c r="A411" i="23" s="1"/>
  <c r="B234" i="23"/>
  <c r="A412" i="23" l="1" a="1"/>
  <c r="A412" i="23" s="1"/>
  <c r="B235" i="23"/>
  <c r="A413" i="23" l="1" a="1"/>
  <c r="A413" i="23" s="1"/>
  <c r="B236" i="23"/>
  <c r="A414" i="23" l="1" a="1"/>
  <c r="A414" i="23" s="1"/>
  <c r="A415" i="23" s="1" a="1"/>
  <c r="A415" i="23" s="1"/>
  <c r="B237" i="23"/>
  <c r="A416" i="23" l="1" a="1"/>
  <c r="A416" i="23" s="1"/>
  <c r="A417" i="23" s="1" a="1"/>
  <c r="A417" i="23" s="1"/>
  <c r="B238" i="23"/>
  <c r="A418" i="23" l="1" a="1"/>
  <c r="A418" i="23" s="1"/>
  <c r="B239" i="23"/>
  <c r="A419" i="23" l="1" a="1"/>
  <c r="A419" i="23" s="1"/>
  <c r="A420" i="23" s="1" a="1"/>
  <c r="A420" i="23" s="1"/>
  <c r="B240" i="23"/>
  <c r="A421" i="23" l="1" a="1"/>
  <c r="A421" i="23" s="1"/>
  <c r="A422" i="23" s="1" a="1"/>
  <c r="A422" i="23" s="1"/>
  <c r="B241" i="23"/>
  <c r="A423" i="23" l="1" a="1"/>
  <c r="A423" i="23" s="1"/>
  <c r="B242" i="23"/>
  <c r="A424" i="23" l="1" a="1"/>
  <c r="A424" i="23" s="1"/>
  <c r="A425" i="23" s="1" a="1"/>
  <c r="A425" i="23" s="1"/>
  <c r="B243" i="23"/>
  <c r="A426" i="23" l="1" a="1"/>
  <c r="A426" i="23" s="1"/>
  <c r="A427" i="23" s="1" a="1"/>
  <c r="A427" i="23" s="1"/>
  <c r="B244" i="23"/>
  <c r="A428" i="23" l="1" a="1"/>
  <c r="A428" i="23" s="1"/>
  <c r="A429" i="23" s="1" a="1"/>
  <c r="A429" i="23" s="1"/>
  <c r="B245" i="23"/>
  <c r="A430" i="23" l="1" a="1"/>
  <c r="A430" i="23" s="1"/>
  <c r="A431" i="23" s="1" a="1"/>
  <c r="A431" i="23" s="1"/>
  <c r="B246" i="23"/>
  <c r="A432" i="23" l="1" a="1"/>
  <c r="A432" i="23" s="1"/>
  <c r="B247" i="23"/>
  <c r="A433" i="23" l="1" a="1"/>
  <c r="A433" i="23" s="1"/>
  <c r="B248" i="23"/>
  <c r="A434" i="23" l="1" a="1"/>
  <c r="A434" i="23" s="1"/>
  <c r="B249" i="23"/>
  <c r="A435" i="23" l="1" a="1"/>
  <c r="A435" i="23" s="1"/>
  <c r="A436" i="23" s="1" a="1"/>
  <c r="A436" i="23" s="1"/>
  <c r="B250" i="23"/>
  <c r="A437" i="23" l="1" a="1"/>
  <c r="A437" i="23" s="1"/>
  <c r="A438" i="23" s="1" a="1"/>
  <c r="A438" i="23" s="1"/>
  <c r="B251" i="23"/>
  <c r="A439" i="23" l="1" a="1"/>
  <c r="A439" i="23" s="1"/>
  <c r="A440" i="23" s="1" a="1"/>
  <c r="A440" i="23" s="1"/>
  <c r="A441" i="23" s="1" a="1"/>
  <c r="A441" i="23" s="1"/>
  <c r="B252" i="23"/>
  <c r="A442" i="23" l="1" a="1"/>
  <c r="A442" i="23" s="1"/>
  <c r="B253" i="23"/>
  <c r="A443" i="23" l="1" a="1"/>
  <c r="A443" i="23" s="1"/>
  <c r="B254" i="23"/>
  <c r="A444" i="23" l="1" a="1"/>
  <c r="A444" i="23" s="1"/>
  <c r="B255" i="23"/>
  <c r="A445" i="23" l="1" a="1"/>
  <c r="A445" i="23" s="1"/>
  <c r="B256" i="23"/>
  <c r="A446" i="23" l="1" a="1"/>
  <c r="A446" i="23" s="1"/>
  <c r="B257" i="23"/>
  <c r="A447" i="23" l="1" a="1"/>
  <c r="A447" i="23" s="1"/>
  <c r="B258" i="23"/>
  <c r="A448" i="23" l="1" a="1"/>
  <c r="A448" i="23" s="1"/>
  <c r="A449" i="23" s="1" a="1"/>
  <c r="A449" i="23" s="1"/>
  <c r="A450" i="23" s="1" a="1"/>
  <c r="A450" i="23" s="1"/>
  <c r="B259" i="23"/>
  <c r="A451" i="23" l="1" a="1"/>
  <c r="A451" i="23" s="1"/>
  <c r="A452" i="23" s="1" a="1"/>
  <c r="A452" i="23" s="1"/>
  <c r="B260" i="23"/>
  <c r="A453" i="23" l="1" a="1"/>
  <c r="A453" i="23" s="1"/>
  <c r="B261" i="23"/>
  <c r="A454" i="23" l="1" a="1"/>
  <c r="A454" i="23" s="1"/>
  <c r="B262" i="23"/>
  <c r="A455" i="23" l="1" a="1"/>
  <c r="A455" i="23" s="1"/>
  <c r="B263" i="23"/>
  <c r="A456" i="23" l="1" a="1"/>
  <c r="A456" i="23" s="1"/>
  <c r="B264" i="23"/>
  <c r="A457" i="23" l="1" a="1"/>
  <c r="A457" i="23" s="1"/>
  <c r="B265" i="23"/>
  <c r="A458" i="23" l="1" a="1"/>
  <c r="A458" i="23" s="1"/>
  <c r="A459" i="23" s="1" a="1"/>
  <c r="A459" i="23" s="1"/>
  <c r="B266" i="23"/>
  <c r="A460" i="23" l="1" a="1"/>
  <c r="A460" i="23" s="1"/>
  <c r="A461" i="23" s="1" a="1"/>
  <c r="A461" i="23" s="1"/>
  <c r="B267" i="23"/>
  <c r="A462" i="23" l="1" a="1"/>
  <c r="A462" i="23" s="1"/>
  <c r="B268" i="23"/>
  <c r="A463" i="23" l="1" a="1"/>
  <c r="A463" i="23" s="1"/>
  <c r="B269" i="23"/>
  <c r="A464" i="23" l="1" a="1"/>
  <c r="A464" i="23" s="1"/>
  <c r="B270" i="23"/>
  <c r="A465" i="23" l="1" a="1"/>
  <c r="A465" i="23" s="1"/>
  <c r="B271" i="23"/>
  <c r="A466" i="23" l="1" a="1"/>
  <c r="A466" i="23" s="1"/>
  <c r="B272" i="23"/>
  <c r="A467" i="23" l="1" a="1"/>
  <c r="A467" i="23" s="1"/>
  <c r="B273" i="23"/>
  <c r="A468" i="23" l="1" a="1"/>
  <c r="A468" i="23" s="1"/>
  <c r="A469" i="23" s="1" a="1"/>
  <c r="A469" i="23" s="1"/>
  <c r="B274" i="23"/>
  <c r="A470" i="23" l="1" a="1"/>
  <c r="A470" i="23" s="1"/>
  <c r="A471" i="23" s="1" a="1"/>
  <c r="A471" i="23" s="1"/>
  <c r="B275" i="23"/>
  <c r="A472" i="23" l="1" a="1"/>
  <c r="A472" i="23" s="1"/>
  <c r="B276" i="23"/>
  <c r="A473" i="23" l="1" a="1"/>
  <c r="A473" i="23" s="1"/>
  <c r="B277" i="23"/>
  <c r="A474" i="23" l="1" a="1"/>
  <c r="A474" i="23" s="1"/>
  <c r="B278" i="23"/>
  <c r="A475" i="23" l="1" a="1"/>
  <c r="A475" i="23" s="1"/>
  <c r="B279" i="23"/>
  <c r="A476" i="23" l="1" a="1"/>
  <c r="A476" i="23" s="1"/>
  <c r="A477" i="23" s="1" a="1"/>
  <c r="A477" i="23" s="1"/>
  <c r="B280" i="23"/>
  <c r="A478" i="23" l="1" a="1"/>
  <c r="A478" i="23" s="1"/>
  <c r="B281" i="23"/>
  <c r="A479" i="23" l="1" a="1"/>
  <c r="A479" i="23" s="1"/>
  <c r="B282" i="23"/>
  <c r="A480" i="23" l="1" a="1"/>
  <c r="A480" i="23" s="1"/>
  <c r="B283" i="23"/>
  <c r="A481" i="23" l="1" a="1"/>
  <c r="A481" i="23" s="1"/>
  <c r="B284" i="23"/>
  <c r="A482" i="23" l="1" a="1"/>
  <c r="A482" i="23" s="1"/>
  <c r="B285" i="23"/>
  <c r="A483" i="23" l="1" a="1"/>
  <c r="A483" i="23" s="1"/>
  <c r="A484" i="23" s="1" a="1"/>
  <c r="A484" i="23" s="1"/>
  <c r="A485" i="23" s="1" a="1"/>
  <c r="A485" i="23" s="1"/>
  <c r="B286" i="23"/>
  <c r="A486" i="23" l="1" a="1"/>
  <c r="A486" i="23" s="1"/>
  <c r="B287" i="23"/>
  <c r="A487" i="23" l="1" a="1"/>
  <c r="A487" i="23" s="1"/>
  <c r="B288" i="23"/>
  <c r="A488" i="23" l="1" a="1"/>
  <c r="A488" i="23" s="1"/>
  <c r="B289" i="23"/>
  <c r="A489" i="23" l="1" a="1"/>
  <c r="A489" i="23" s="1"/>
  <c r="A490" i="23" s="1" a="1"/>
  <c r="A490" i="23" s="1"/>
  <c r="A491" i="23" s="1" a="1"/>
  <c r="A491" i="23" s="1"/>
  <c r="B290" i="23"/>
  <c r="A492" i="23" l="1" a="1"/>
  <c r="A492" i="23" s="1"/>
  <c r="A493" i="23" s="1" a="1"/>
  <c r="A493" i="23" s="1"/>
  <c r="A494" i="23" s="1" a="1"/>
  <c r="A494" i="23" s="1"/>
  <c r="B291" i="23"/>
  <c r="A495" i="23" l="1" a="1"/>
  <c r="A495" i="23" s="1"/>
  <c r="B292" i="23"/>
  <c r="A496" i="23" l="1" a="1"/>
  <c r="A496" i="23" s="1"/>
  <c r="A497" i="23" s="1" a="1"/>
  <c r="A497" i="23" s="1"/>
  <c r="B293" i="23"/>
  <c r="A498" i="23" l="1" a="1"/>
  <c r="A498" i="23" s="1"/>
  <c r="B294" i="23"/>
  <c r="A499" i="23" l="1" a="1"/>
  <c r="A499" i="23" s="1"/>
  <c r="A500" i="23" s="1" a="1"/>
  <c r="A500" i="23" s="1"/>
  <c r="B295" i="23"/>
  <c r="A501" i="23" l="1" a="1"/>
  <c r="A501" i="23" s="1"/>
  <c r="A502" i="23" s="1" a="1"/>
  <c r="A502" i="23" s="1"/>
  <c r="B296" i="23"/>
  <c r="A503" i="23" l="1" a="1"/>
  <c r="A503" i="23" s="1"/>
  <c r="B297" i="23"/>
  <c r="A504" i="23" l="1" a="1"/>
  <c r="A504" i="23" s="1"/>
  <c r="B298" i="23"/>
  <c r="A505" i="23" l="1" a="1"/>
  <c r="A505" i="23" s="1"/>
  <c r="B299" i="23"/>
  <c r="A506" i="23" l="1" a="1"/>
  <c r="A506" i="23" s="1"/>
  <c r="A507" i="23" s="1" a="1"/>
  <c r="A507" i="23" s="1"/>
  <c r="B300" i="23"/>
  <c r="A508" i="23" l="1" a="1"/>
  <c r="A508" i="23" s="1"/>
  <c r="B301" i="23"/>
  <c r="A509" i="23" l="1" a="1"/>
  <c r="A509" i="23" s="1"/>
  <c r="B302" i="23"/>
  <c r="A510" i="23" l="1" a="1"/>
  <c r="A510" i="23" s="1"/>
  <c r="B303" i="23"/>
  <c r="A511" i="23" l="1" a="1"/>
  <c r="A511" i="23" s="1"/>
  <c r="A512" i="23" s="1" a="1"/>
  <c r="A512" i="23" s="1"/>
  <c r="B304" i="23"/>
  <c r="A513" i="23" l="1" a="1"/>
  <c r="A513" i="23" s="1"/>
  <c r="A514" i="23" s="1" a="1"/>
  <c r="A514" i="23" s="1"/>
  <c r="B305" i="23"/>
  <c r="A515" i="23" l="1" a="1"/>
  <c r="A515" i="23" s="1"/>
  <c r="B306" i="23"/>
  <c r="A516" i="23" l="1" a="1"/>
  <c r="A516" i="23" s="1"/>
  <c r="B307" i="23"/>
  <c r="A517" i="23" l="1" a="1"/>
  <c r="A517" i="23" s="1"/>
  <c r="B308" i="23"/>
  <c r="A518" i="23" l="1" a="1"/>
  <c r="A518" i="23" s="1"/>
  <c r="A519" i="23" s="1" a="1"/>
  <c r="A519" i="23" s="1"/>
  <c r="B309" i="23"/>
  <c r="A520" i="23" l="1" a="1"/>
  <c r="A520" i="23" s="1"/>
  <c r="B310" i="23"/>
  <c r="A521" i="23" l="1" a="1"/>
  <c r="A521" i="23" s="1"/>
  <c r="B311" i="23"/>
  <c r="A522" i="23" l="1" a="1"/>
  <c r="A522" i="23" s="1"/>
  <c r="B312" i="23"/>
  <c r="A523" i="23" l="1" a="1"/>
  <c r="A523" i="23" s="1"/>
  <c r="B313" i="23"/>
  <c r="A524" i="23" l="1" a="1"/>
  <c r="A524" i="23" s="1"/>
  <c r="A525" i="23" s="1" a="1"/>
  <c r="A525" i="23" s="1"/>
  <c r="B314" i="23"/>
  <c r="A526" i="23" l="1" a="1"/>
  <c r="A526" i="23" s="1"/>
  <c r="A527" i="23" s="1" a="1"/>
  <c r="A527" i="23" s="1"/>
  <c r="B315" i="23"/>
  <c r="A528" i="23" l="1" a="1"/>
  <c r="A528" i="23" s="1"/>
  <c r="A529" i="23" s="1" a="1"/>
  <c r="A529" i="23" s="1"/>
  <c r="B316" i="23"/>
  <c r="A530" i="23" l="1" a="1"/>
  <c r="A530" i="23" s="1"/>
  <c r="B317" i="23"/>
  <c r="A531" i="23" l="1" a="1"/>
  <c r="A531" i="23" s="1"/>
  <c r="B318" i="23"/>
  <c r="A532" i="23" l="1" a="1"/>
  <c r="A532" i="23" s="1"/>
  <c r="B319" i="23"/>
  <c r="A533" i="23" l="1" a="1"/>
  <c r="A533" i="23" s="1"/>
  <c r="B320" i="23"/>
  <c r="A534" i="23" l="1" a="1"/>
  <c r="A534" i="23" s="1"/>
  <c r="B321" i="23"/>
  <c r="A535" i="23" l="1" a="1"/>
  <c r="A535" i="23" s="1"/>
  <c r="A536" i="23" s="1" a="1"/>
  <c r="A536" i="23" s="1"/>
  <c r="A537" i="23" s="1" a="1"/>
  <c r="A537" i="23" s="1"/>
  <c r="A538" i="23" s="1" a="1"/>
  <c r="A538" i="23" s="1"/>
  <c r="B322" i="23"/>
  <c r="A539" i="23" l="1" a="1"/>
  <c r="A539" i="23" s="1"/>
  <c r="A540" i="23" s="1" a="1"/>
  <c r="A540" i="23" s="1"/>
  <c r="A541" i="23" s="1" a="1"/>
  <c r="A541" i="23" s="1"/>
  <c r="B323" i="23"/>
  <c r="A542" i="23" l="1" a="1"/>
  <c r="A542" i="23" s="1"/>
  <c r="B324" i="23"/>
  <c r="A543" i="23" l="1" a="1"/>
  <c r="A543" i="23" s="1"/>
  <c r="B325" i="23"/>
  <c r="A544" i="23" l="1" a="1"/>
  <c r="A544" i="23" s="1"/>
  <c r="A545" i="23" s="1" a="1"/>
  <c r="A545" i="23" s="1"/>
  <c r="B326" i="23"/>
  <c r="A546" i="23" l="1" a="1"/>
  <c r="A546" i="23" s="1"/>
  <c r="A547" i="23" s="1" a="1"/>
  <c r="A547" i="23" s="1"/>
  <c r="B327" i="23"/>
  <c r="A548" i="23" l="1" a="1"/>
  <c r="A548" i="23" s="1"/>
  <c r="A549" i="23" s="1" a="1"/>
  <c r="A549" i="23" s="1"/>
  <c r="B328" i="23"/>
  <c r="A550" i="23" l="1" a="1"/>
  <c r="A550" i="23" s="1"/>
  <c r="A551" i="23" s="1" a="1"/>
  <c r="A551" i="23" s="1"/>
  <c r="B329" i="23"/>
  <c r="A552" i="23" l="1" a="1"/>
  <c r="A552" i="23" s="1"/>
  <c r="B330" i="23"/>
  <c r="A553" i="23" l="1" a="1"/>
  <c r="A553" i="23" s="1"/>
  <c r="A554" i="23" s="1" a="1"/>
  <c r="A554" i="23" s="1"/>
  <c r="B331" i="23"/>
  <c r="A555" i="23" l="1" a="1"/>
  <c r="A555" i="23" s="1"/>
  <c r="A556" i="23" s="1" a="1"/>
  <c r="A556" i="23" s="1"/>
  <c r="B332" i="23"/>
  <c r="A557" i="23" l="1" a="1"/>
  <c r="A557" i="23" s="1"/>
  <c r="A558" i="23" s="1" a="1"/>
  <c r="A558" i="23" s="1"/>
  <c r="B333" i="23"/>
  <c r="A559" i="23" l="1" a="1"/>
  <c r="A559" i="23" s="1"/>
  <c r="B334" i="23"/>
  <c r="A560" i="23" l="1" a="1"/>
  <c r="A560" i="23" s="1"/>
  <c r="B335" i="23"/>
  <c r="A561" i="23" l="1" a="1"/>
  <c r="A561" i="23" s="1"/>
  <c r="B336" i="23"/>
  <c r="A562" i="23" l="1" a="1"/>
  <c r="A562" i="23" s="1"/>
  <c r="B337" i="23"/>
  <c r="A563" i="23" l="1" a="1"/>
  <c r="A563" i="23" s="1"/>
  <c r="B338" i="23"/>
  <c r="A564" i="23" l="1" a="1"/>
  <c r="A564" i="23" s="1"/>
  <c r="B339" i="23"/>
  <c r="A565" i="23" l="1" a="1"/>
  <c r="A565" i="23" s="1"/>
  <c r="B340" i="23"/>
  <c r="A566" i="23" l="1" a="1"/>
  <c r="A566" i="23" s="1"/>
  <c r="B341" i="23"/>
  <c r="A567" i="23" l="1" a="1"/>
  <c r="A567" i="23" s="1"/>
  <c r="B342" i="23"/>
  <c r="A568" i="23" l="1" a="1"/>
  <c r="A568" i="23" s="1"/>
  <c r="B343" i="23"/>
  <c r="A569" i="23" l="1" a="1"/>
  <c r="A569" i="23" s="1"/>
  <c r="B344" i="23"/>
  <c r="A570" i="23" l="1" a="1"/>
  <c r="A570" i="23" s="1"/>
  <c r="B345" i="23"/>
  <c r="A571" i="23" l="1" a="1"/>
  <c r="A571" i="23" s="1"/>
  <c r="A572" i="23" s="1" a="1"/>
  <c r="A572" i="23" s="1"/>
  <c r="B346" i="23"/>
  <c r="A573" i="23" l="1" a="1"/>
  <c r="A573" i="23" s="1"/>
  <c r="A574" i="23" s="1" a="1"/>
  <c r="A574" i="23" s="1"/>
  <c r="A575" i="23" s="1" a="1"/>
  <c r="A575" i="23" s="1"/>
  <c r="A576" i="23" s="1" a="1"/>
  <c r="A576" i="23" s="1"/>
  <c r="B347" i="23"/>
  <c r="A577" i="23" l="1" a="1"/>
  <c r="A577" i="23" s="1"/>
  <c r="B348" i="23"/>
  <c r="A578" i="23" l="1" a="1"/>
  <c r="A578" i="23" s="1"/>
  <c r="B349" i="23"/>
  <c r="A579" i="23" l="1" a="1"/>
  <c r="A579" i="23" s="1"/>
  <c r="B350" i="23"/>
  <c r="A580" i="23" l="1" a="1"/>
  <c r="A580" i="23" s="1"/>
  <c r="B351" i="23"/>
  <c r="A581" i="23" l="1" a="1"/>
  <c r="A581" i="23" s="1"/>
  <c r="B352" i="23"/>
  <c r="A582" i="23" l="1" a="1"/>
  <c r="A582" i="23" s="1"/>
  <c r="B353" i="23"/>
  <c r="A583" i="23" l="1" a="1"/>
  <c r="A583" i="23" s="1"/>
  <c r="A584" i="23" s="1" a="1"/>
  <c r="A584" i="23" s="1"/>
  <c r="B354" i="23"/>
  <c r="A585" i="23" l="1" a="1"/>
  <c r="A585" i="23" s="1"/>
  <c r="A586" i="23" s="1" a="1"/>
  <c r="A586" i="23" s="1"/>
  <c r="B355" i="23"/>
  <c r="A587" i="23" l="1" a="1"/>
  <c r="A587" i="23" s="1"/>
  <c r="A588" i="23" s="1" a="1"/>
  <c r="A588" i="23" s="1"/>
  <c r="B356" i="23"/>
  <c r="A589" i="23" l="1" a="1"/>
  <c r="A589" i="23" s="1"/>
  <c r="B357" i="23"/>
  <c r="A590" i="23" l="1" a="1"/>
  <c r="A590" i="23" s="1"/>
  <c r="B358" i="23"/>
  <c r="A591" i="23" l="1" a="1"/>
  <c r="A591" i="23" s="1"/>
  <c r="B359" i="23"/>
  <c r="A592" i="23" l="1" a="1"/>
  <c r="A592" i="23" s="1"/>
  <c r="B360" i="23"/>
  <c r="A593" i="23" l="1" a="1"/>
  <c r="A593" i="23" s="1"/>
  <c r="A594" i="23" s="1" a="1"/>
  <c r="A594" i="23" s="1"/>
  <c r="A595" i="23" s="1" a="1"/>
  <c r="A595" i="23" s="1"/>
  <c r="B361" i="23"/>
  <c r="A596" i="23" l="1" a="1"/>
  <c r="A596" i="23" s="1"/>
  <c r="A597" i="23" s="1" a="1"/>
  <c r="A597" i="23" s="1"/>
  <c r="A598" i="23" s="1" a="1"/>
  <c r="A598" i="23" s="1"/>
  <c r="A599" i="23" s="1" a="1"/>
  <c r="A599" i="23" s="1"/>
  <c r="A600" i="23" s="1" a="1"/>
  <c r="A600" i="23" s="1"/>
  <c r="A601" i="23" s="1" a="1"/>
  <c r="A601" i="23" s="1"/>
  <c r="A602" i="23" s="1" a="1"/>
  <c r="A602" i="23" s="1"/>
  <c r="B362" i="23"/>
  <c r="B363" i="23" l="1"/>
  <c r="B364" i="23" l="1"/>
  <c r="B365" i="23" l="1"/>
  <c r="B366" i="23" l="1"/>
  <c r="B367" i="23" l="1"/>
  <c r="B368" i="23" l="1"/>
  <c r="B369" i="23" l="1"/>
  <c r="B370" i="23" l="1"/>
  <c r="B371" i="23" l="1"/>
  <c r="B372" i="23" l="1"/>
  <c r="B373" i="23" l="1"/>
  <c r="B374" i="23" l="1"/>
  <c r="B375" i="23" l="1"/>
  <c r="B376" i="23" l="1"/>
  <c r="B377" i="23" l="1"/>
  <c r="B378" i="23" l="1"/>
  <c r="B379" i="23" l="1"/>
  <c r="B380" i="23" l="1"/>
  <c r="B381" i="23" l="1"/>
  <c r="B382" i="23" l="1"/>
  <c r="B383" i="23" l="1"/>
  <c r="B384" i="23" l="1"/>
  <c r="B385" i="23" l="1"/>
  <c r="B386" i="23" l="1"/>
  <c r="B387" i="23" l="1"/>
  <c r="B388" i="23" l="1"/>
  <c r="B389" i="23" l="1"/>
  <c r="B390" i="23" l="1"/>
  <c r="B391" i="23" l="1"/>
  <c r="B392" i="23" l="1"/>
  <c r="B393" i="23" l="1"/>
  <c r="B394" i="23" l="1"/>
  <c r="B395" i="23" l="1"/>
  <c r="B396" i="23" l="1"/>
  <c r="B397" i="23" l="1"/>
  <c r="B398" i="23" l="1"/>
  <c r="B399" i="23" l="1"/>
  <c r="B400" i="23" l="1"/>
  <c r="B401" i="23" l="1"/>
  <c r="B402" i="23" l="1"/>
  <c r="B403" i="23" l="1"/>
  <c r="B404" i="23" l="1"/>
  <c r="B405" i="23" l="1"/>
  <c r="B406" i="23" l="1"/>
  <c r="B407" i="23" l="1"/>
  <c r="B408" i="23" l="1"/>
  <c r="B409" i="23" l="1"/>
  <c r="B410" i="23" l="1"/>
  <c r="B411" i="23" l="1"/>
  <c r="B412" i="23" l="1"/>
  <c r="B413" i="23" l="1"/>
  <c r="B414" i="23" l="1"/>
  <c r="B415" i="23" l="1"/>
  <c r="B416" i="23" l="1"/>
  <c r="B417" i="23" l="1"/>
  <c r="B418" i="23" l="1"/>
  <c r="B419" i="23" l="1"/>
  <c r="B420" i="23" l="1"/>
  <c r="B421" i="23" l="1"/>
  <c r="B422" i="23" l="1"/>
  <c r="B423" i="23" l="1"/>
  <c r="B424" i="23" l="1"/>
  <c r="B425" i="23" l="1"/>
  <c r="B426" i="23" l="1"/>
  <c r="B427" i="23" l="1"/>
  <c r="B428" i="23" l="1"/>
  <c r="B429" i="23" l="1"/>
  <c r="B430" i="23" l="1"/>
  <c r="B431" i="23" l="1"/>
  <c r="B432" i="23" l="1"/>
  <c r="B433" i="23" l="1"/>
  <c r="B434" i="23" l="1"/>
  <c r="B435" i="23" l="1"/>
  <c r="B436" i="23" l="1"/>
  <c r="B437" i="23" l="1"/>
  <c r="B438" i="23" l="1"/>
  <c r="B439" i="23" l="1"/>
  <c r="B440" i="23" l="1"/>
  <c r="B441" i="23" l="1"/>
  <c r="B442" i="23" l="1"/>
  <c r="B443" i="23" l="1"/>
  <c r="B444" i="23" l="1"/>
  <c r="B445" i="23" l="1"/>
  <c r="B446" i="23" l="1"/>
  <c r="B447" i="23" l="1"/>
  <c r="B448" i="23" l="1"/>
  <c r="B449" i="23" l="1"/>
  <c r="B450" i="23" l="1"/>
  <c r="B451" i="23" l="1"/>
  <c r="B452" i="23" l="1"/>
  <c r="B453" i="23" l="1"/>
  <c r="B454" i="23" l="1"/>
  <c r="B455" i="23" l="1"/>
  <c r="B456" i="23" l="1"/>
  <c r="B457" i="23" l="1"/>
  <c r="B458" i="23" l="1"/>
  <c r="B459" i="23" l="1"/>
  <c r="B460" i="23" l="1"/>
  <c r="B461" i="23" l="1"/>
  <c r="B462" i="23" l="1"/>
  <c r="B463" i="23" l="1"/>
  <c r="B464" i="23" l="1"/>
  <c r="B465" i="23" l="1"/>
  <c r="B466" i="23" l="1"/>
  <c r="B467" i="23" l="1"/>
  <c r="B468" i="23" l="1"/>
  <c r="B469" i="23" l="1"/>
  <c r="B470" i="23" l="1"/>
  <c r="B471" i="23" l="1"/>
  <c r="B472" i="23" l="1"/>
  <c r="B473" i="23" l="1"/>
  <c r="B474" i="23" l="1"/>
  <c r="B475" i="23" l="1"/>
  <c r="B476" i="23" l="1"/>
  <c r="B477" i="23" l="1"/>
  <c r="B478" i="23" l="1"/>
  <c r="B479" i="23" l="1"/>
  <c r="B480" i="23" l="1"/>
  <c r="B481" i="23" l="1"/>
  <c r="B482" i="23" l="1"/>
  <c r="B483" i="23" l="1"/>
  <c r="B484" i="23" l="1"/>
  <c r="B485" i="23" l="1"/>
  <c r="B486" i="23" l="1"/>
  <c r="B487" i="23" l="1"/>
  <c r="B488" i="23" l="1"/>
  <c r="B489" i="23" l="1"/>
  <c r="B490" i="23" l="1"/>
  <c r="B491" i="23" l="1"/>
  <c r="B492" i="23" l="1"/>
  <c r="B493" i="23" l="1"/>
  <c r="B494" i="23" l="1"/>
  <c r="B495" i="23" l="1"/>
  <c r="B496" i="23" l="1"/>
  <c r="B497" i="23" l="1"/>
  <c r="B498" i="23" l="1"/>
  <c r="B499" i="23" l="1"/>
  <c r="B500" i="23" l="1"/>
  <c r="B501" i="23" l="1"/>
  <c r="B502" i="23" l="1"/>
  <c r="B503" i="23" l="1"/>
  <c r="B504" i="23" l="1"/>
  <c r="B505" i="23" l="1"/>
  <c r="B506" i="23" l="1"/>
  <c r="B507" i="23" l="1"/>
  <c r="B508" i="23" l="1"/>
  <c r="B509" i="23" l="1"/>
  <c r="B510" i="23" l="1"/>
  <c r="B511" i="23" l="1"/>
  <c r="B512" i="23" l="1"/>
  <c r="B513" i="23" l="1"/>
  <c r="B514" i="23" l="1"/>
  <c r="B515" i="23" l="1"/>
  <c r="B516" i="23" l="1"/>
  <c r="B517" i="23" l="1"/>
  <c r="B518" i="23" l="1"/>
  <c r="B519" i="23" l="1"/>
  <c r="B520" i="23" l="1"/>
  <c r="B521" i="23" l="1"/>
  <c r="B522" i="23" l="1"/>
  <c r="B523" i="23" l="1"/>
  <c r="B524" i="23" l="1"/>
  <c r="B525" i="23" l="1"/>
  <c r="B526" i="23" l="1"/>
  <c r="B527" i="23" l="1"/>
  <c r="B528" i="23" l="1"/>
  <c r="B529" i="23" l="1"/>
  <c r="B530" i="23" l="1"/>
  <c r="B531" i="23" l="1"/>
  <c r="B532" i="23" l="1"/>
  <c r="B533" i="23" l="1"/>
  <c r="B534" i="23" l="1"/>
  <c r="B535" i="23" l="1"/>
  <c r="B536" i="23" l="1"/>
  <c r="B537" i="23" l="1"/>
  <c r="B538" i="23" l="1"/>
  <c r="B539" i="23" l="1"/>
  <c r="B540" i="23" l="1"/>
  <c r="B541" i="23" l="1"/>
  <c r="B542" i="23" l="1"/>
  <c r="B543" i="23" l="1"/>
  <c r="B544" i="23" l="1"/>
  <c r="B545" i="23" l="1"/>
  <c r="B546" i="23" l="1"/>
  <c r="B547" i="23" l="1"/>
  <c r="B548" i="23" l="1"/>
  <c r="B549" i="23" l="1"/>
  <c r="B550" i="23" l="1"/>
  <c r="B551" i="23" l="1"/>
  <c r="B552" i="23" l="1"/>
  <c r="B553" i="23" l="1"/>
  <c r="B554" i="23" l="1"/>
  <c r="B555" i="23" l="1"/>
  <c r="B556" i="23" l="1"/>
  <c r="B557" i="23" l="1"/>
  <c r="B558" i="23" l="1"/>
  <c r="B559" i="23" l="1"/>
  <c r="B560" i="23" l="1"/>
  <c r="B561" i="23" l="1"/>
  <c r="B562" i="23" l="1"/>
  <c r="B563" i="23" l="1"/>
  <c r="B564" i="23" l="1"/>
  <c r="B565" i="23" l="1"/>
  <c r="B566" i="23" l="1"/>
  <c r="B567" i="23" l="1"/>
  <c r="B568" i="23" l="1"/>
  <c r="B569" i="23" l="1"/>
  <c r="B570" i="23" l="1"/>
  <c r="B571" i="23" l="1"/>
  <c r="B572" i="23" l="1"/>
  <c r="B573" i="23" l="1"/>
  <c r="B574" i="23" l="1"/>
  <c r="B575" i="23" l="1"/>
  <c r="B576" i="23" l="1"/>
  <c r="B577" i="23" l="1"/>
  <c r="B578" i="23" l="1"/>
  <c r="B579" i="23" l="1"/>
  <c r="B580" i="23" l="1"/>
  <c r="B581" i="23" l="1"/>
  <c r="B582" i="23" l="1"/>
  <c r="B583" i="23" l="1"/>
  <c r="B584" i="23" l="1"/>
  <c r="B585" i="23" l="1"/>
  <c r="B586" i="23" l="1"/>
  <c r="B587" i="23" l="1"/>
  <c r="B588" i="23" l="1"/>
  <c r="B589" i="23" l="1"/>
  <c r="B590" i="23" l="1"/>
  <c r="B591" i="23" l="1"/>
  <c r="B592" i="23" l="1"/>
  <c r="B593" i="23" l="1"/>
  <c r="B594" i="23" l="1"/>
  <c r="B595" i="23" l="1"/>
  <c r="B596" i="23" l="1"/>
  <c r="B597" i="23" l="1"/>
  <c r="B598" i="23" l="1"/>
  <c r="B599" i="23" l="1"/>
  <c r="B600" i="23" l="1"/>
  <c r="B601" i="23" l="1"/>
  <c r="B602" i="23"/>
  <c r="B1" i="23" a="1"/>
  <c r="F1" i="23" s="1"/>
  <c r="E9" i="11" l="1"/>
  <c r="VF1" i="23"/>
  <c r="UH1" i="23"/>
  <c r="TJ1" i="23"/>
  <c r="RQ1" i="23"/>
  <c r="QG1" i="23"/>
  <c r="OW1" i="23"/>
  <c r="NM1" i="23"/>
  <c r="MC1" i="23"/>
  <c r="KA1" i="23"/>
  <c r="HY1" i="23"/>
  <c r="BV1" i="23"/>
  <c r="VX1" i="23"/>
  <c r="VL1" i="23"/>
  <c r="UZ1" i="23"/>
  <c r="UN1" i="23"/>
  <c r="UB1" i="23"/>
  <c r="TP1" i="23"/>
  <c r="TD1" i="23"/>
  <c r="SR1" i="23"/>
  <c r="RZ1" i="23"/>
  <c r="RH1" i="23"/>
  <c r="QP1" i="23"/>
  <c r="PX1" i="23"/>
  <c r="PF1" i="23"/>
  <c r="ON1" i="23"/>
  <c r="NV1" i="23"/>
  <c r="ND1" i="23"/>
  <c r="ML1" i="23"/>
  <c r="LT1" i="23"/>
  <c r="LB1" i="23"/>
  <c r="KJ1" i="23"/>
  <c r="JR1" i="23"/>
  <c r="IZ1" i="23"/>
  <c r="IH1" i="23"/>
  <c r="HP1" i="23"/>
  <c r="GX1" i="23"/>
  <c r="GF1" i="23"/>
  <c r="FH1" i="23"/>
  <c r="DX1" i="23"/>
  <c r="CN1" i="23"/>
  <c r="BD1" i="23"/>
  <c r="T1" i="23"/>
  <c r="GO1" i="23"/>
  <c r="VU1" i="23"/>
  <c r="VI1" i="23"/>
  <c r="UW1" i="23"/>
  <c r="UK1" i="23"/>
  <c r="TY1" i="23"/>
  <c r="TM1" i="23"/>
  <c r="TA1" i="23"/>
  <c r="SO1" i="23"/>
  <c r="RW1" i="23"/>
  <c r="RE1" i="23"/>
  <c r="QM1" i="23"/>
  <c r="PU1" i="23"/>
  <c r="PC1" i="23"/>
  <c r="OK1" i="23"/>
  <c r="NS1" i="23"/>
  <c r="NA1" i="23"/>
  <c r="MI1" i="23"/>
  <c r="LQ1" i="23"/>
  <c r="KY1" i="23"/>
  <c r="KG1" i="23"/>
  <c r="JO1" i="23"/>
  <c r="IW1" i="23"/>
  <c r="IE1" i="23"/>
  <c r="HM1" i="23"/>
  <c r="GU1" i="23"/>
  <c r="GC1" i="23"/>
  <c r="FB1" i="23"/>
  <c r="DR1" i="23"/>
  <c r="CH1" i="23"/>
  <c r="AX1" i="23"/>
  <c r="N1" i="23"/>
  <c r="EP1" i="23"/>
  <c r="VT1" i="23"/>
  <c r="VH1" i="23"/>
  <c r="UV1" i="23"/>
  <c r="UJ1" i="23"/>
  <c r="TX1" i="23"/>
  <c r="TL1" i="23"/>
  <c r="SZ1" i="23"/>
  <c r="SL1" i="23"/>
  <c r="RT1" i="23"/>
  <c r="RB1" i="23"/>
  <c r="QJ1" i="23"/>
  <c r="PR1" i="23"/>
  <c r="OZ1" i="23"/>
  <c r="OH1" i="23"/>
  <c r="NP1" i="23"/>
  <c r="MX1" i="23"/>
  <c r="MF1" i="23"/>
  <c r="LN1" i="23"/>
  <c r="KV1" i="23"/>
  <c r="KD1" i="23"/>
  <c r="JL1" i="23"/>
  <c r="IT1" i="23"/>
  <c r="IB1" i="23"/>
  <c r="HJ1" i="23"/>
  <c r="GR1" i="23"/>
  <c r="FZ1" i="23"/>
  <c r="EV1" i="23"/>
  <c r="DL1" i="23"/>
  <c r="CB1" i="23"/>
  <c r="AR1" i="23"/>
  <c r="H1" i="23"/>
  <c r="VR1" i="23"/>
  <c r="TV1" i="23"/>
  <c r="SI1" i="23"/>
  <c r="PO1" i="23"/>
  <c r="MU1" i="23"/>
  <c r="JI1" i="23"/>
  <c r="AL1" i="23"/>
  <c r="WA1" i="23"/>
  <c r="VO1" i="23"/>
  <c r="VC1" i="23"/>
  <c r="UQ1" i="23"/>
  <c r="UE1" i="23"/>
  <c r="TS1" i="23"/>
  <c r="TG1" i="23"/>
  <c r="SU1" i="23"/>
  <c r="SF1" i="23"/>
  <c r="RN1" i="23"/>
  <c r="QV1" i="23"/>
  <c r="QD1" i="23"/>
  <c r="PL1" i="23"/>
  <c r="OT1" i="23"/>
  <c r="OB1" i="23"/>
  <c r="NJ1" i="23"/>
  <c r="MR1" i="23"/>
  <c r="LZ1" i="23"/>
  <c r="LH1" i="23"/>
  <c r="KP1" i="23"/>
  <c r="JX1" i="23"/>
  <c r="JF1" i="23"/>
  <c r="IN1" i="23"/>
  <c r="HV1" i="23"/>
  <c r="HD1" i="23"/>
  <c r="GL1" i="23"/>
  <c r="FT1" i="23"/>
  <c r="EJ1" i="23"/>
  <c r="CZ1" i="23"/>
  <c r="BP1" i="23"/>
  <c r="AF1" i="23"/>
  <c r="WD1" i="23"/>
  <c r="UT1" i="23"/>
  <c r="SX1" i="23"/>
  <c r="QY1" i="23"/>
  <c r="OE1" i="23"/>
  <c r="LK1" i="23"/>
  <c r="KS1" i="23"/>
  <c r="IQ1" i="23"/>
  <c r="HG1" i="23"/>
  <c r="FW1" i="23"/>
  <c r="DF1" i="23"/>
  <c r="VZ1" i="23"/>
  <c r="VN1" i="23"/>
  <c r="VB1" i="23"/>
  <c r="UP1" i="23"/>
  <c r="UD1" i="23"/>
  <c r="TR1" i="23"/>
  <c r="TF1" i="23"/>
  <c r="ST1" i="23"/>
  <c r="SC1" i="23"/>
  <c r="RK1" i="23"/>
  <c r="QS1" i="23"/>
  <c r="QA1" i="23"/>
  <c r="PI1" i="23"/>
  <c r="OQ1" i="23"/>
  <c r="NY1" i="23"/>
  <c r="NG1" i="23"/>
  <c r="MO1" i="23"/>
  <c r="LW1" i="23"/>
  <c r="LE1" i="23"/>
  <c r="KM1" i="23"/>
  <c r="JU1" i="23"/>
  <c r="JC1" i="23"/>
  <c r="IK1" i="23"/>
  <c r="HS1" i="23"/>
  <c r="HA1" i="23"/>
  <c r="GI1" i="23"/>
  <c r="FN1" i="23"/>
  <c r="ED1" i="23"/>
  <c r="CT1" i="23"/>
  <c r="BJ1" i="23"/>
  <c r="Z1" i="23"/>
  <c r="FQ1" i="23"/>
  <c r="FK1" i="23"/>
  <c r="FE1" i="23"/>
  <c r="EY1" i="23"/>
  <c r="ES1" i="23"/>
  <c r="EM1" i="23"/>
  <c r="EG1" i="23"/>
  <c r="EA1" i="23"/>
  <c r="DU1" i="23"/>
  <c r="DO1" i="23"/>
  <c r="DI1" i="23"/>
  <c r="DC1" i="23"/>
  <c r="CW1" i="23"/>
  <c r="CQ1" i="23"/>
  <c r="CK1" i="23"/>
  <c r="CE1" i="23"/>
  <c r="BY1" i="23"/>
  <c r="BS1" i="23"/>
  <c r="BM1" i="23"/>
  <c r="BG1" i="23"/>
  <c r="BA1" i="23"/>
  <c r="AU1" i="23"/>
  <c r="AO1" i="23"/>
  <c r="AI1" i="23"/>
  <c r="AC1" i="23"/>
  <c r="W1" i="23"/>
  <c r="Q1" i="23"/>
  <c r="K1" i="23"/>
  <c r="E1" i="23"/>
  <c r="SN1" i="23"/>
  <c r="SH1" i="23"/>
  <c r="SB1" i="23"/>
  <c r="RV1" i="23"/>
  <c r="RP1" i="23"/>
  <c r="RJ1" i="23"/>
  <c r="RD1" i="23"/>
  <c r="QX1" i="23"/>
  <c r="QR1" i="23"/>
  <c r="QL1" i="23"/>
  <c r="QF1" i="23"/>
  <c r="PZ1" i="23"/>
  <c r="PT1" i="23"/>
  <c r="PN1" i="23"/>
  <c r="PH1" i="23"/>
  <c r="PB1" i="23"/>
  <c r="OV1" i="23"/>
  <c r="OP1" i="23"/>
  <c r="OJ1" i="23"/>
  <c r="OD1" i="23"/>
  <c r="NX1" i="23"/>
  <c r="NR1" i="23"/>
  <c r="NL1" i="23"/>
  <c r="NF1" i="23"/>
  <c r="MZ1" i="23"/>
  <c r="MT1" i="23"/>
  <c r="MN1" i="23"/>
  <c r="MH1" i="23"/>
  <c r="MB1" i="23"/>
  <c r="LV1" i="23"/>
  <c r="LP1" i="23"/>
  <c r="LJ1" i="23"/>
  <c r="LD1" i="23"/>
  <c r="KX1" i="23"/>
  <c r="KR1" i="23"/>
  <c r="KL1" i="23"/>
  <c r="KF1" i="23"/>
  <c r="JZ1" i="23"/>
  <c r="JT1" i="23"/>
  <c r="JN1" i="23"/>
  <c r="JH1" i="23"/>
  <c r="JB1" i="23"/>
  <c r="IV1" i="23"/>
  <c r="IP1" i="23"/>
  <c r="IJ1" i="23"/>
  <c r="ID1" i="23"/>
  <c r="HX1" i="23"/>
  <c r="HR1" i="23"/>
  <c r="HL1" i="23"/>
  <c r="HF1" i="23"/>
  <c r="GZ1" i="23"/>
  <c r="GT1" i="23"/>
  <c r="GN1" i="23"/>
  <c r="GH1" i="23"/>
  <c r="GB1" i="23"/>
  <c r="FV1" i="23"/>
  <c r="FP1" i="23"/>
  <c r="FJ1" i="23"/>
  <c r="FD1" i="23"/>
  <c r="EX1" i="23"/>
  <c r="ER1" i="23"/>
  <c r="EL1" i="23"/>
  <c r="EF1" i="23"/>
  <c r="DZ1" i="23"/>
  <c r="DT1" i="23"/>
  <c r="DN1" i="23"/>
  <c r="DH1" i="23"/>
  <c r="DB1" i="23"/>
  <c r="CV1" i="23"/>
  <c r="CP1" i="23"/>
  <c r="CJ1" i="23"/>
  <c r="CD1" i="23"/>
  <c r="BX1" i="23"/>
  <c r="BR1" i="23"/>
  <c r="BL1" i="23"/>
  <c r="BF1" i="23"/>
  <c r="AZ1" i="23"/>
  <c r="AT1" i="23"/>
  <c r="AN1" i="23"/>
  <c r="AH1" i="23"/>
  <c r="AB1" i="23"/>
  <c r="V1" i="23"/>
  <c r="P1" i="23"/>
  <c r="J1" i="23"/>
  <c r="D1" i="23"/>
  <c r="B1" i="23"/>
  <c r="VY1" i="23"/>
  <c r="VS1" i="23"/>
  <c r="VM1" i="23"/>
  <c r="VG1" i="23"/>
  <c r="VA1" i="23"/>
  <c r="UU1" i="23"/>
  <c r="UO1" i="23"/>
  <c r="UI1" i="23"/>
  <c r="UC1" i="23"/>
  <c r="TW1" i="23"/>
  <c r="TQ1" i="23"/>
  <c r="TK1" i="23"/>
  <c r="TE1" i="23"/>
  <c r="SY1" i="23"/>
  <c r="SS1" i="23"/>
  <c r="SM1" i="23"/>
  <c r="SG1" i="23"/>
  <c r="SA1" i="23"/>
  <c r="RU1" i="23"/>
  <c r="RO1" i="23"/>
  <c r="RI1" i="23"/>
  <c r="RC1" i="23"/>
  <c r="QW1" i="23"/>
  <c r="QQ1" i="23"/>
  <c r="QK1" i="23"/>
  <c r="QE1" i="23"/>
  <c r="PY1" i="23"/>
  <c r="PS1" i="23"/>
  <c r="PM1" i="23"/>
  <c r="PG1" i="23"/>
  <c r="PA1" i="23"/>
  <c r="OU1" i="23"/>
  <c r="OO1" i="23"/>
  <c r="OI1" i="23"/>
  <c r="OC1" i="23"/>
  <c r="NW1" i="23"/>
  <c r="NQ1" i="23"/>
  <c r="NK1" i="23"/>
  <c r="NE1" i="23"/>
  <c r="MY1" i="23"/>
  <c r="MS1" i="23"/>
  <c r="MM1" i="23"/>
  <c r="MG1" i="23"/>
  <c r="MA1" i="23"/>
  <c r="LU1" i="23"/>
  <c r="LO1" i="23"/>
  <c r="LI1" i="23"/>
  <c r="LC1" i="23"/>
  <c r="KW1" i="23"/>
  <c r="KQ1" i="23"/>
  <c r="KK1" i="23"/>
  <c r="KE1" i="23"/>
  <c r="JY1" i="23"/>
  <c r="JS1" i="23"/>
  <c r="JM1" i="23"/>
  <c r="JG1" i="23"/>
  <c r="JA1" i="23"/>
  <c r="IU1" i="23"/>
  <c r="IO1" i="23"/>
  <c r="II1" i="23"/>
  <c r="IC1" i="23"/>
  <c r="HW1" i="23"/>
  <c r="HQ1" i="23"/>
  <c r="HK1" i="23"/>
  <c r="HE1" i="23"/>
  <c r="GY1" i="23"/>
  <c r="GS1" i="23"/>
  <c r="GM1" i="23"/>
  <c r="GG1" i="23"/>
  <c r="GA1" i="23"/>
  <c r="FU1" i="23"/>
  <c r="FO1" i="23"/>
  <c r="FI1" i="23"/>
  <c r="FC1" i="23"/>
  <c r="EW1" i="23"/>
  <c r="EQ1" i="23"/>
  <c r="EK1" i="23"/>
  <c r="EE1" i="23"/>
  <c r="DY1" i="23"/>
  <c r="DS1" i="23"/>
  <c r="DM1" i="23"/>
  <c r="DG1" i="23"/>
  <c r="DA1" i="23"/>
  <c r="CU1" i="23"/>
  <c r="CO1" i="23"/>
  <c r="CI1" i="23"/>
  <c r="CC1" i="23"/>
  <c r="BW1" i="23"/>
  <c r="BQ1" i="23"/>
  <c r="BK1" i="23"/>
  <c r="BE1" i="23"/>
  <c r="AY1" i="23"/>
  <c r="AS1" i="23"/>
  <c r="AM1" i="23"/>
  <c r="AG1" i="23"/>
  <c r="AA1" i="23"/>
  <c r="U1" i="23"/>
  <c r="O1" i="23"/>
  <c r="I1" i="23"/>
  <c r="C1" i="23"/>
  <c r="WC1" i="23"/>
  <c r="VW1" i="23"/>
  <c r="VQ1" i="23"/>
  <c r="VK1" i="23"/>
  <c r="VE1" i="23"/>
  <c r="UY1" i="23"/>
  <c r="US1" i="23"/>
  <c r="UM1" i="23"/>
  <c r="UG1" i="23"/>
  <c r="UA1" i="23"/>
  <c r="TU1" i="23"/>
  <c r="TO1" i="23"/>
  <c r="TI1" i="23"/>
  <c r="TC1" i="23"/>
  <c r="SW1" i="23"/>
  <c r="SQ1" i="23"/>
  <c r="SK1" i="23"/>
  <c r="SE1" i="23"/>
  <c r="RY1" i="23"/>
  <c r="RS1" i="23"/>
  <c r="RM1" i="23"/>
  <c r="RG1" i="23"/>
  <c r="RA1" i="23"/>
  <c r="QU1" i="23"/>
  <c r="QO1" i="23"/>
  <c r="QI1" i="23"/>
  <c r="QC1" i="23"/>
  <c r="PW1" i="23"/>
  <c r="PQ1" i="23"/>
  <c r="PK1" i="23"/>
  <c r="PE1" i="23"/>
  <c r="OY1" i="23"/>
  <c r="OS1" i="23"/>
  <c r="OM1" i="23"/>
  <c r="OG1" i="23"/>
  <c r="OA1" i="23"/>
  <c r="NU1" i="23"/>
  <c r="NO1" i="23"/>
  <c r="NI1" i="23"/>
  <c r="NC1" i="23"/>
  <c r="MW1" i="23"/>
  <c r="MQ1" i="23"/>
  <c r="MK1" i="23"/>
  <c r="ME1" i="23"/>
  <c r="LY1" i="23"/>
  <c r="LS1" i="23"/>
  <c r="LM1" i="23"/>
  <c r="LG1" i="23"/>
  <c r="LA1" i="23"/>
  <c r="KU1" i="23"/>
  <c r="KO1" i="23"/>
  <c r="KI1" i="23"/>
  <c r="KC1" i="23"/>
  <c r="JW1" i="23"/>
  <c r="JQ1" i="23"/>
  <c r="JK1" i="23"/>
  <c r="JE1" i="23"/>
  <c r="IY1" i="23"/>
  <c r="IS1" i="23"/>
  <c r="IM1" i="23"/>
  <c r="IG1" i="23"/>
  <c r="IA1" i="23"/>
  <c r="HU1" i="23"/>
  <c r="HO1" i="23"/>
  <c r="HI1" i="23"/>
  <c r="HC1" i="23"/>
  <c r="GW1" i="23"/>
  <c r="GQ1" i="23"/>
  <c r="GK1" i="23"/>
  <c r="GE1" i="23"/>
  <c r="FY1" i="23"/>
  <c r="FS1" i="23"/>
  <c r="FM1" i="23"/>
  <c r="FG1" i="23"/>
  <c r="FA1" i="23"/>
  <c r="EU1" i="23"/>
  <c r="EO1" i="23"/>
  <c r="EI1" i="23"/>
  <c r="EC1" i="23"/>
  <c r="DW1" i="23"/>
  <c r="DQ1" i="23"/>
  <c r="DK1" i="23"/>
  <c r="DE1" i="23"/>
  <c r="CY1" i="23"/>
  <c r="CS1" i="23"/>
  <c r="CM1" i="23"/>
  <c r="CG1" i="23"/>
  <c r="CA1" i="23"/>
  <c r="BU1" i="23"/>
  <c r="BO1" i="23"/>
  <c r="BI1" i="23"/>
  <c r="BC1" i="23"/>
  <c r="AW1" i="23"/>
  <c r="AQ1" i="23"/>
  <c r="AK1" i="23"/>
  <c r="AE1" i="23"/>
  <c r="Y1" i="23"/>
  <c r="S1" i="23"/>
  <c r="M1" i="23"/>
  <c r="G1" i="23"/>
  <c r="WB1" i="23"/>
  <c r="VV1" i="23"/>
  <c r="VP1" i="23"/>
  <c r="VJ1" i="23"/>
  <c r="VD1" i="23"/>
  <c r="UX1" i="23"/>
  <c r="UR1" i="23"/>
  <c r="UL1" i="23"/>
  <c r="UF1" i="23"/>
  <c r="TZ1" i="23"/>
  <c r="TT1" i="23"/>
  <c r="TN1" i="23"/>
  <c r="TH1" i="23"/>
  <c r="TB1" i="23"/>
  <c r="SV1" i="23"/>
  <c r="SP1" i="23"/>
  <c r="SJ1" i="23"/>
  <c r="SD1" i="23"/>
  <c r="RX1" i="23"/>
  <c r="RR1" i="23"/>
  <c r="RL1" i="23"/>
  <c r="RF1" i="23"/>
  <c r="QZ1" i="23"/>
  <c r="QT1" i="23"/>
  <c r="QN1" i="23"/>
  <c r="QH1" i="23"/>
  <c r="QB1" i="23"/>
  <c r="PV1" i="23"/>
  <c r="PP1" i="23"/>
  <c r="PJ1" i="23"/>
  <c r="PD1" i="23"/>
  <c r="OX1" i="23"/>
  <c r="OR1" i="23"/>
  <c r="OL1" i="23"/>
  <c r="OF1" i="23"/>
  <c r="NZ1" i="23"/>
  <c r="NT1" i="23"/>
  <c r="NN1" i="23"/>
  <c r="NH1" i="23"/>
  <c r="NB1" i="23"/>
  <c r="MV1" i="23"/>
  <c r="MP1" i="23"/>
  <c r="MJ1" i="23"/>
  <c r="MD1" i="23"/>
  <c r="LX1" i="23"/>
  <c r="LR1" i="23"/>
  <c r="LL1" i="23"/>
  <c r="LF1" i="23"/>
  <c r="KZ1" i="23"/>
  <c r="KT1" i="23"/>
  <c r="KN1" i="23"/>
  <c r="KH1" i="23"/>
  <c r="KB1" i="23"/>
  <c r="JV1" i="23"/>
  <c r="JP1" i="23"/>
  <c r="JJ1" i="23"/>
  <c r="JD1" i="23"/>
  <c r="IX1" i="23"/>
  <c r="IR1" i="23"/>
  <c r="IL1" i="23"/>
  <c r="IF1" i="23"/>
  <c r="HZ1" i="23"/>
  <c r="HT1" i="23"/>
  <c r="HN1" i="23"/>
  <c r="HH1" i="23"/>
  <c r="HB1" i="23"/>
  <c r="GV1" i="23"/>
  <c r="GP1" i="23"/>
  <c r="GJ1" i="23"/>
  <c r="GD1" i="23"/>
  <c r="FX1" i="23"/>
  <c r="FR1" i="23"/>
  <c r="FL1" i="23"/>
  <c r="FF1" i="23"/>
  <c r="EZ1" i="23"/>
  <c r="ET1" i="23"/>
  <c r="EN1" i="23"/>
  <c r="EH1" i="23"/>
  <c r="EB1" i="23"/>
  <c r="DV1" i="23"/>
  <c r="DP1" i="23"/>
  <c r="DJ1" i="23"/>
  <c r="DD1" i="23"/>
  <c r="CX1" i="23"/>
  <c r="CR1" i="23"/>
  <c r="CL1" i="23"/>
  <c r="CF1" i="23"/>
  <c r="BZ1" i="23"/>
  <c r="BT1" i="23"/>
  <c r="BN1" i="23"/>
  <c r="BH1" i="23"/>
  <c r="BB1" i="23"/>
  <c r="AV1" i="23"/>
  <c r="AP1" i="23"/>
  <c r="AJ1" i="23"/>
  <c r="AD1" i="23"/>
  <c r="X1" i="23"/>
  <c r="R1" i="23"/>
  <c r="L1" i="23"/>
  <c r="E10" i="11" l="1"/>
  <c r="FG9" i="11" l="1"/>
  <c r="FG10" i="11"/>
  <c r="FS9" i="11"/>
  <c r="FS10" i="11"/>
  <c r="CY9" i="11"/>
  <c r="CY10" i="11"/>
  <c r="AK9" i="11"/>
  <c r="AK10" i="11"/>
  <c r="DK9" i="11"/>
  <c r="DK10" i="11"/>
  <c r="GK9" i="11"/>
  <c r="GK10" i="11"/>
  <c r="GB9" i="11"/>
  <c r="GB10" i="11"/>
  <c r="AQ9" i="11"/>
  <c r="AQ10" i="11"/>
  <c r="GQ9" i="11"/>
  <c r="GQ10" i="11"/>
  <c r="FV9" i="11"/>
  <c r="FV10" i="11"/>
  <c r="BC9" i="11"/>
  <c r="BC10" i="11"/>
  <c r="S9" i="11"/>
  <c r="S10" i="11"/>
  <c r="GE9" i="11"/>
  <c r="GE10" i="11"/>
  <c r="BU9" i="11"/>
  <c r="BU10" i="11"/>
  <c r="FY9" i="11"/>
  <c r="FY10" i="11"/>
  <c r="BO9" i="11"/>
  <c r="BO10" i="11"/>
  <c r="CA9" i="11"/>
  <c r="CA10" i="11"/>
  <c r="DW9" i="11"/>
  <c r="DW10" i="11"/>
  <c r="EC9" i="11"/>
  <c r="EC10" i="11"/>
  <c r="FA9" i="11"/>
  <c r="FA10" i="11"/>
  <c r="CS9" i="11"/>
  <c r="CS10" i="11"/>
  <c r="DE9" i="11"/>
  <c r="DE10" i="11"/>
  <c r="EU9" i="11"/>
  <c r="EU10" i="11"/>
  <c r="Y9" i="11"/>
  <c r="Y10" i="11"/>
  <c r="GH9" i="11"/>
  <c r="GH10" i="11"/>
  <c r="FM9" i="11"/>
  <c r="FM10" i="11"/>
  <c r="EI9" i="11"/>
  <c r="EI10" i="11"/>
  <c r="G9" i="11"/>
  <c r="G10" i="11"/>
  <c r="AE9" i="11"/>
  <c r="AE10" i="11"/>
  <c r="AW9" i="11"/>
  <c r="AW10" i="11"/>
  <c r="M9" i="11"/>
  <c r="M10" i="11"/>
  <c r="EO9" i="11"/>
  <c r="EO10" i="11"/>
  <c r="CM9" i="11"/>
  <c r="CM10" i="11"/>
  <c r="DQ9" i="11"/>
  <c r="DQ10" i="11"/>
  <c r="BI9" i="11"/>
  <c r="BI10" i="11"/>
  <c r="CG9" i="11"/>
  <c r="CG10" i="11"/>
  <c r="GN9" i="11"/>
  <c r="GN10" i="11"/>
  <c r="Z9" i="11"/>
  <c r="Z10" i="11"/>
  <c r="GP9" i="11"/>
  <c r="GP10" i="11"/>
  <c r="FP9" i="11"/>
  <c r="FP10" i="11"/>
  <c r="EK9" i="11"/>
  <c r="EK10" i="11"/>
  <c r="CT9" i="11"/>
  <c r="CT10" i="11"/>
  <c r="BY9" i="11"/>
  <c r="BY10" i="11"/>
  <c r="FJ9" i="11"/>
  <c r="FJ10" i="11"/>
  <c r="FO9" i="11"/>
  <c r="FO10" i="11"/>
  <c r="FH9" i="11"/>
  <c r="FH10" i="11"/>
  <c r="FD9" i="11"/>
  <c r="FD10" i="11"/>
  <c r="FI9" i="11"/>
  <c r="FI10" i="11"/>
  <c r="CH9" i="11"/>
  <c r="CH10" i="11"/>
  <c r="BZ9" i="11"/>
  <c r="BZ10" i="11"/>
  <c r="GM9" i="11"/>
  <c r="GM10" i="11"/>
  <c r="O9" i="11"/>
  <c r="O10" i="11"/>
  <c r="GF9" i="11"/>
  <c r="GF10" i="11"/>
  <c r="EV9" i="11"/>
  <c r="EV10" i="11"/>
  <c r="EN9" i="11"/>
  <c r="EN10" i="11"/>
  <c r="DH9" i="11"/>
  <c r="DH10" i="11"/>
  <c r="BX9" i="11"/>
  <c r="BX10" i="11"/>
  <c r="BV9" i="11"/>
  <c r="BV10" i="11"/>
  <c r="CX9" i="11"/>
  <c r="CX10" i="11"/>
  <c r="BA9" i="11"/>
  <c r="BA10" i="11"/>
  <c r="EL9" i="11"/>
  <c r="EL10" i="11"/>
  <c r="AV9" i="11"/>
  <c r="AV10" i="11"/>
  <c r="CR9" i="11"/>
  <c r="CR10" i="11"/>
  <c r="CE9" i="11"/>
  <c r="CE10" i="11"/>
  <c r="F9" i="11"/>
  <c r="F10" i="11"/>
  <c r="FQ9" i="11"/>
  <c r="FQ10" i="11"/>
  <c r="FT9" i="11"/>
  <c r="FT10" i="11"/>
  <c r="DI9" i="11"/>
  <c r="DI10" i="11"/>
  <c r="GR9" i="11"/>
  <c r="GR10" i="11"/>
  <c r="DX9" i="11"/>
  <c r="DX10" i="11"/>
  <c r="BM9" i="11"/>
  <c r="BM10" i="11"/>
  <c r="GS9" i="11"/>
  <c r="GS10" i="11"/>
  <c r="U9" i="11"/>
  <c r="U10" i="11"/>
  <c r="DJ9" i="11"/>
  <c r="DJ10" i="11"/>
  <c r="EX9" i="11"/>
  <c r="EX10" i="11"/>
  <c r="J9" i="11"/>
  <c r="J10" i="11"/>
  <c r="AY9" i="11"/>
  <c r="AY10" i="11"/>
  <c r="H9" i="11"/>
  <c r="H10" i="11"/>
  <c r="FX9" i="11"/>
  <c r="FX10" i="11"/>
  <c r="AJ9" i="11"/>
  <c r="AJ10" i="11"/>
  <c r="FK9" i="11"/>
  <c r="FK10" i="11"/>
  <c r="DM9" i="11"/>
  <c r="DM10" i="11"/>
  <c r="DF9" i="11"/>
  <c r="DF10" i="11"/>
  <c r="CK9" i="11"/>
  <c r="CK10" i="11"/>
  <c r="DG9" i="11"/>
  <c r="DG10" i="11"/>
  <c r="EY9" i="11"/>
  <c r="EY10" i="11"/>
  <c r="DO9" i="11"/>
  <c r="DO10" i="11"/>
  <c r="GA9" i="11"/>
  <c r="GA10" i="11"/>
  <c r="AI9" i="11"/>
  <c r="AI10" i="11"/>
  <c r="BQ9" i="11"/>
  <c r="BQ10" i="11"/>
  <c r="FN9" i="11"/>
  <c r="FN10" i="11"/>
  <c r="GC9" i="11"/>
  <c r="GC10" i="11"/>
  <c r="FU9" i="11"/>
  <c r="FU10" i="11"/>
  <c r="V9" i="11"/>
  <c r="V10" i="11"/>
  <c r="AA9" i="11"/>
  <c r="AA10" i="11"/>
  <c r="AB9" i="11"/>
  <c r="AB10" i="11"/>
  <c r="AG9" i="11"/>
  <c r="AG10" i="11"/>
  <c r="ED9" i="11"/>
  <c r="ED10" i="11"/>
  <c r="DV9" i="11"/>
  <c r="DV10" i="11"/>
  <c r="ES9" i="11"/>
  <c r="ES10" i="11"/>
  <c r="BF9" i="11"/>
  <c r="BF10" i="11"/>
  <c r="BK9" i="11"/>
  <c r="BK10" i="11"/>
  <c r="DC9" i="11"/>
  <c r="DC10" i="11"/>
  <c r="DZ9" i="11"/>
  <c r="DZ10" i="11"/>
  <c r="L9" i="11"/>
  <c r="L10" i="11"/>
  <c r="FW9" i="11"/>
  <c r="FW10" i="11"/>
  <c r="P9" i="11"/>
  <c r="P10" i="11"/>
  <c r="BE9" i="11"/>
  <c r="BE10" i="11"/>
  <c r="FB9" i="11"/>
  <c r="FB10" i="11"/>
  <c r="AT9" i="11"/>
  <c r="AT10" i="11"/>
  <c r="AR9" i="11"/>
  <c r="AR10" i="11"/>
  <c r="BT9" i="11"/>
  <c r="BT10" i="11"/>
  <c r="ER9" i="11"/>
  <c r="ER10" i="11"/>
  <c r="EW9" i="11"/>
  <c r="EW10" i="11"/>
  <c r="DU9" i="11"/>
  <c r="DU10" i="11"/>
  <c r="EQ9" i="11"/>
  <c r="EQ10" i="11"/>
  <c r="DP9" i="11"/>
  <c r="DP10" i="11"/>
  <c r="AF9" i="11"/>
  <c r="AF10" i="11"/>
  <c r="EB9" i="11"/>
  <c r="EB10" i="11"/>
  <c r="AH9" i="11"/>
  <c r="AH10" i="11"/>
  <c r="BD9" i="11"/>
  <c r="BD10" i="11"/>
  <c r="FF9" i="11"/>
  <c r="FF10" i="11"/>
  <c r="CF9" i="11"/>
  <c r="CF10" i="11"/>
  <c r="GL9" i="11"/>
  <c r="GL10" i="11"/>
  <c r="CJ9" i="11"/>
  <c r="CJ10" i="11"/>
  <c r="AZ9" i="11"/>
  <c r="AZ10" i="11"/>
  <c r="CD9" i="11"/>
  <c r="CD10" i="11"/>
  <c r="CI9" i="11"/>
  <c r="CI10" i="11"/>
  <c r="CB9" i="11"/>
  <c r="CB10" i="11"/>
  <c r="W9" i="11"/>
  <c r="W10" i="11"/>
  <c r="GG9" i="11"/>
  <c r="GG10" i="11"/>
  <c r="I9" i="11"/>
  <c r="I10" i="11"/>
  <c r="EP9" i="11"/>
  <c r="EP10" i="11"/>
  <c r="EH9" i="11"/>
  <c r="EH10" i="11"/>
  <c r="FE9" i="11"/>
  <c r="FE10" i="11"/>
  <c r="BR9" i="11"/>
  <c r="BR10" i="11"/>
  <c r="T9" i="11"/>
  <c r="T10" i="11"/>
  <c r="X9" i="11"/>
  <c r="X10" i="11"/>
  <c r="GI9" i="11"/>
  <c r="GI10" i="11"/>
  <c r="ET9" i="11"/>
  <c r="ET10" i="11"/>
  <c r="DB9" i="11"/>
  <c r="DB10" i="11"/>
  <c r="CO9" i="11"/>
  <c r="CO10" i="11"/>
  <c r="N9" i="11"/>
  <c r="N10" i="11"/>
  <c r="GD9" i="11"/>
  <c r="GD10" i="11"/>
  <c r="DN9" i="11"/>
  <c r="DN10" i="11"/>
  <c r="DS9" i="11"/>
  <c r="DS10" i="11"/>
  <c r="DL9" i="11"/>
  <c r="DL10" i="11"/>
  <c r="DD9" i="11"/>
  <c r="DD10" i="11"/>
  <c r="BG9" i="11"/>
  <c r="BG10" i="11"/>
  <c r="D9" i="11"/>
  <c r="D10" i="11"/>
  <c r="AS9" i="11"/>
  <c r="AS10" i="11"/>
  <c r="B10" i="11"/>
  <c r="FR9" i="11"/>
  <c r="FR10" i="11"/>
  <c r="AD9" i="11"/>
  <c r="AD10" i="11"/>
  <c r="GO9" i="11"/>
  <c r="GO10" i="11"/>
  <c r="C9" i="11"/>
  <c r="C10" i="11"/>
  <c r="CZ9" i="11"/>
  <c r="CZ10" i="11"/>
  <c r="EG9" i="11"/>
  <c r="EG10" i="11"/>
  <c r="EJ9" i="11"/>
  <c r="EJ10" i="11"/>
  <c r="BH9" i="11"/>
  <c r="BH10" i="11"/>
  <c r="K9" i="11"/>
  <c r="K10" i="11"/>
  <c r="DR9" i="11"/>
  <c r="DR10" i="11"/>
  <c r="AC9" i="11"/>
  <c r="AC10" i="11"/>
  <c r="BP9" i="11"/>
  <c r="BP10" i="11"/>
  <c r="FL9" i="11"/>
  <c r="FL10" i="11"/>
  <c r="CV9" i="11"/>
  <c r="CV10" i="11"/>
  <c r="BL9" i="11"/>
  <c r="BL10" i="11"/>
  <c r="R9" i="11"/>
  <c r="R10" i="11"/>
  <c r="CP9" i="11"/>
  <c r="CP10" i="11"/>
  <c r="BB9" i="11"/>
  <c r="BB10" i="11"/>
  <c r="CU9" i="11"/>
  <c r="CU10" i="11"/>
  <c r="EF9" i="11"/>
  <c r="EF10" i="11"/>
  <c r="DA9" i="11"/>
  <c r="DA10" i="11"/>
  <c r="BJ9" i="11"/>
  <c r="BJ10" i="11"/>
  <c r="CL9" i="11"/>
  <c r="CL10" i="11"/>
  <c r="AO9" i="11"/>
  <c r="AO10" i="11"/>
  <c r="EE9" i="11"/>
  <c r="EE10" i="11"/>
  <c r="CN9" i="11"/>
  <c r="CN10" i="11"/>
  <c r="EZ9" i="11"/>
  <c r="EZ10" i="11"/>
  <c r="GJ9" i="11"/>
  <c r="GJ10" i="11"/>
  <c r="DT9" i="11"/>
  <c r="DT10" i="11"/>
  <c r="DY9" i="11"/>
  <c r="DY10" i="11"/>
  <c r="AX9" i="11"/>
  <c r="AX10" i="11"/>
  <c r="AP9" i="11"/>
  <c r="AP10" i="11"/>
  <c r="FC9" i="11"/>
  <c r="FC10" i="11"/>
  <c r="EA9" i="11"/>
  <c r="EA10" i="11"/>
  <c r="CQ9" i="11"/>
  <c r="CQ10" i="11"/>
  <c r="AN9" i="11"/>
  <c r="AN10" i="11"/>
  <c r="CC9" i="11"/>
  <c r="CC10" i="11"/>
  <c r="FZ9" i="11"/>
  <c r="FZ10" i="11"/>
  <c r="AL9" i="11"/>
  <c r="AL10" i="11"/>
  <c r="BN9" i="11"/>
  <c r="BN10" i="11"/>
  <c r="Q9" i="11"/>
  <c r="Q10" i="11"/>
  <c r="BW9" i="11"/>
  <c r="BW10" i="11"/>
  <c r="EM9" i="11"/>
  <c r="EM10" i="11"/>
  <c r="BS9" i="11"/>
  <c r="BS10" i="11"/>
  <c r="AU9" i="11"/>
  <c r="AU10" i="11"/>
  <c r="CW9" i="11"/>
  <c r="CW10" i="11"/>
  <c r="AM9" i="11"/>
  <c r="AM10" i="11"/>
  <c r="C55" i="22"/>
  <c r="C7" i="22"/>
  <c r="J3" i="11" l="1"/>
  <c r="G3" i="11"/>
  <c r="C54" i="22"/>
  <c r="C6" i="22"/>
  <c r="C58" i="22"/>
  <c r="C57" i="22"/>
  <c r="C59" i="22"/>
  <c r="C10" i="22"/>
  <c r="C9" i="22"/>
  <c r="C11" i="22"/>
  <c r="C12" i="22"/>
  <c r="C60" i="22"/>
  <c r="B86" i="22" l="1"/>
  <c r="B38" i="22"/>
  <c r="B40" i="22" s="1"/>
  <c r="J8" i="1" s="1"/>
  <c r="B13" i="1" s="1"/>
  <c r="O93" i="22"/>
  <c r="N93" i="22"/>
  <c r="M93" i="22"/>
  <c r="L93" i="22"/>
  <c r="K93" i="22"/>
  <c r="J93" i="22"/>
  <c r="I93" i="22"/>
  <c r="H93" i="22"/>
  <c r="G93" i="22"/>
  <c r="F93" i="22"/>
  <c r="E93" i="22"/>
  <c r="D93" i="22"/>
  <c r="R8" i="22"/>
  <c r="R16" i="22"/>
  <c r="R18" i="22"/>
  <c r="R9" i="22"/>
  <c r="R10" i="22"/>
  <c r="R21" i="22"/>
  <c r="R14" i="22"/>
  <c r="R22" i="22"/>
  <c r="R15" i="22"/>
  <c r="R7" i="22"/>
  <c r="R20" i="22"/>
  <c r="R13" i="22"/>
  <c r="R11" i="22"/>
  <c r="R17" i="22"/>
  <c r="R12" i="22"/>
  <c r="R19" i="22"/>
  <c r="B88" i="22" l="1"/>
  <c r="J9" i="1" s="1"/>
  <c r="B12" i="1" s="1"/>
  <c r="D94" i="22"/>
  <c r="L18" i="1" s="1"/>
  <c r="D46" i="22"/>
  <c r="R6" i="22"/>
  <c r="R39" i="22" s="1"/>
  <c r="B6" i="1" s="1"/>
  <c r="L16" i="1" l="1"/>
  <c r="E94" i="22"/>
  <c r="F94" i="22" s="1"/>
  <c r="K18" i="1" s="1"/>
  <c r="E46" i="22"/>
  <c r="F46" i="22" s="1"/>
  <c r="B90" i="22"/>
  <c r="B42" i="22"/>
  <c r="K16" i="1" l="1"/>
  <c r="G94" i="22"/>
  <c r="H94" i="22" s="1"/>
  <c r="J18" i="1" s="1"/>
  <c r="G46" i="22"/>
  <c r="H46" i="22" s="1"/>
  <c r="B10" i="1"/>
  <c r="B11" i="1"/>
  <c r="J16"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JVL Agathe</author>
  </authors>
  <commentList>
    <comment ref="B8" authorId="0" shapeId="0" xr:uid="{85B3DC3B-D82E-4FFB-9D71-C2AFAB602FD7}">
      <text>
        <r>
          <rPr>
            <b/>
            <sz val="9"/>
            <color indexed="81"/>
            <rFont val="Tahoma"/>
            <family val="2"/>
          </rPr>
          <t>Remember:</t>
        </r>
        <r>
          <rPr>
            <sz val="9"/>
            <color indexed="81"/>
            <rFont val="Tahoma"/>
            <family val="2"/>
          </rPr>
          <t xml:space="preserve">
The input for a particular meter goes in the column immediately below it.</t>
        </r>
      </text>
    </comment>
  </commentList>
</comments>
</file>

<file path=xl/sharedStrings.xml><?xml version="1.0" encoding="utf-8"?>
<sst xmlns="http://schemas.openxmlformats.org/spreadsheetml/2006/main" count="293" uniqueCount="184">
  <si>
    <t>Government of Mauritius</t>
  </si>
  <si>
    <t>Energy Management Tool for Ministries and Departments</t>
  </si>
  <si>
    <t>Parent Ministry</t>
  </si>
  <si>
    <t>Units/ Departments</t>
  </si>
  <si>
    <t>Years Considered</t>
  </si>
  <si>
    <t>Average Annual Energy Consumption</t>
  </si>
  <si>
    <t>Number of Employees</t>
  </si>
  <si>
    <t>Average Annual Energy Expenditure</t>
  </si>
  <si>
    <t>Energy Indicators</t>
  </si>
  <si>
    <t>Indicator</t>
  </si>
  <si>
    <t>Value</t>
  </si>
  <si>
    <t>Unit</t>
  </si>
  <si>
    <t>Highest Consumption</t>
  </si>
  <si>
    <t>kWh</t>
  </si>
  <si>
    <t>Energy Use Intensity (EUI)</t>
  </si>
  <si>
    <t>Lowest Consumption</t>
  </si>
  <si>
    <t>Energy Use per Employee</t>
  </si>
  <si>
    <t>kWh/employee/year</t>
  </si>
  <si>
    <t>Highest Expenditure</t>
  </si>
  <si>
    <t>MUR</t>
  </si>
  <si>
    <t>Energy Cost Index</t>
  </si>
  <si>
    <t>Lowest Expenditure</t>
  </si>
  <si>
    <t>Energy Management Tool</t>
  </si>
  <si>
    <t>Extracting data from electricity bills</t>
  </si>
  <si>
    <t>Worksheet Details</t>
  </si>
  <si>
    <t>Migrating data from the previous tool</t>
  </si>
  <si>
    <t>Contact the EEMO</t>
  </si>
  <si>
    <t>Instructions to find and input bill data</t>
  </si>
  <si>
    <t>Provided by:</t>
  </si>
  <si>
    <t>Energy Efficiency Management Office</t>
  </si>
  <si>
    <t>Version:</t>
  </si>
  <si>
    <t>Extracting data from Electricity bills</t>
  </si>
  <si>
    <t>EEMO Contact Details</t>
  </si>
  <si>
    <t>For compound  invoices</t>
  </si>
  <si>
    <t>(2 pages, including kVA and power factor component, e.g. tariff 217)</t>
  </si>
  <si>
    <t>Energy Efficiency Management Office (EEMO)
Ministry of Energy and Public Utilities</t>
  </si>
  <si>
    <t>Tel: 206 8070
e-mail: eemo@govmu.org
Website: https://www.eemo.govmu.org/
Address:    Level 4, The Celicourt Tower,
                  6, Sir Celicourt Antelme Street,
                  Port Louis 11302,
                  Mauritius</t>
  </si>
  <si>
    <t>Meter Details Sheet</t>
  </si>
  <si>
    <t>Most of the information you will need will be on  the first and second page of the electricity bills, as outlined in the pictures.
Unless meters are replaced or added, this input is done only on a one-time basis.</t>
  </si>
  <si>
    <t>Contact Persons:</t>
  </si>
  <si>
    <t>Mrs N. Sooruth, Engineer/Senior Engineer, Energy Efficiency</t>
  </si>
  <si>
    <t>Mr J.V.L. Agathe, Technical Officer, Energy Efficiency</t>
  </si>
  <si>
    <t>Overview of Sheets</t>
  </si>
  <si>
    <t>Worksheet</t>
  </si>
  <si>
    <t>Type</t>
  </si>
  <si>
    <t>Description</t>
  </si>
  <si>
    <t>Dashboard</t>
  </si>
  <si>
    <t>Read Only</t>
  </si>
  <si>
    <t>The Dashboard is the heart of the tool, as it summarises the major variables derived from the input. Should any discrepancy or abnormal values be listed, please verify data in the input sheets. The Dashboard may be printed on an A4 sheet and serves for filing and reporting purposes.</t>
  </si>
  <si>
    <t>Departments</t>
  </si>
  <si>
    <t>Input</t>
  </si>
  <si>
    <t>The Departments sheet should be input first, stating the parent Ministry in the first row. A Ministry should have at least one department, the first one being referred to as the "Head Office" for its administrative core.</t>
  </si>
  <si>
    <t>Page 1 of Bill</t>
  </si>
  <si>
    <t>MeterDetails</t>
  </si>
  <si>
    <t>The MeterDetails sheet lists all the CEB meters supplying the particular department building. This should be input after the Departments sheet has been populated, since the Departments column will allow input against contents of the Departments sheet, as available in the dropdown menu.</t>
  </si>
  <si>
    <t>For flat rate tariffs (simple)</t>
  </si>
  <si>
    <t xml:space="preserve">Page 2 of bill </t>
  </si>
  <si>
    <t>Bill Data (by year, e.g. 2025, 2026 etc)</t>
  </si>
  <si>
    <t xml:space="preserve">The BillData table is the core input required and will be populated using data available from CEB bills. The MeterDetails sheet will need to be filled prior to input of CEB bills, as the BillData will validate data against existing meters input. The grey cells such as the Tariff and Total Billed are automaticall calculated and should not be input. </t>
  </si>
  <si>
    <t>Hidden/Protected cells</t>
  </si>
  <si>
    <t>Calculations and charts</t>
  </si>
  <si>
    <t>The workbook also contains hidden and protected sheets which should not be edited or edited partially, as indicated.</t>
  </si>
  <si>
    <t>Migrating data from previous tool</t>
  </si>
  <si>
    <t>If you are shifting to the new tool (v2.0), it is worth noting that most of the input sheets have remained the same, for instance the Departments and MeterDetails sheets, where you can copy directly you existing data. For Departments, however, fields have now been added for the contact person or Officer-in-Charge, which are optional and for information only. They will not affect the calculations.
The major change concerns the bill input sheet. Due to issues regarding bill calculation (tariff changes, special tariffs etc) and discrepancies between buildings (Government-owned v/s rented), the EEMO is simplifying the bill input by minimising the data entry by removing input fields, such as month and meter number.
Instead, bill input sheets have been spread across individual yearly sheets (e.g. sheet name 2025) and meters are automatically listed as columns. Monthly rows now require only the input of 2 values per bill: the kWh (units) and the current bill amount in Rs.
For guidance, please consult the instructions and guidance on the left.</t>
  </si>
  <si>
    <t>Notes</t>
  </si>
  <si>
    <t>Screenshots</t>
  </si>
  <si>
    <t>1. In case a meter is changed or removed, do not delete the record already made. It will 
    be needed for processing past data, even if no future entry will be made</t>
  </si>
  <si>
    <t>2. If your bill is processed and calculated by your landlord, you may request at least the 
    meter number and tariff from the latter</t>
  </si>
  <si>
    <t>1. Departments Sheet</t>
  </si>
  <si>
    <t>3. The sheet was designed to address common billing scenarios. If you have issues 
    filling the sheets, please contact the EEMO for assistance.</t>
  </si>
  <si>
    <t>2. Meter Details Sheet</t>
  </si>
  <si>
    <t xml:space="preserve">Notes: </t>
  </si>
  <si>
    <r>
      <t xml:space="preserve">1. A maximum of 200 departments can be accommodated in this tool
2. Please ensure that no blank row is present between 2 department definitions
3. You should input data in the green cells </t>
    </r>
    <r>
      <rPr>
        <b/>
        <sz val="11"/>
        <color rgb="FF000000"/>
        <rFont val="Arial"/>
        <family val="2"/>
      </rPr>
      <t>only</t>
    </r>
  </si>
  <si>
    <t>Department</t>
  </si>
  <si>
    <t>Address</t>
  </si>
  <si>
    <t>Employees</t>
  </si>
  <si>
    <r>
      <rPr>
        <b/>
        <sz val="12"/>
        <color theme="1"/>
        <rFont val="Arial"/>
        <family val="2"/>
        <charset val="1"/>
      </rPr>
      <t>Conditioned Floor Area (m</t>
    </r>
    <r>
      <rPr>
        <b/>
        <vertAlign val="superscript"/>
        <sz val="12"/>
        <color theme="1"/>
        <rFont val="Arial"/>
        <family val="2"/>
        <charset val="1"/>
      </rPr>
      <t>2</t>
    </r>
    <r>
      <rPr>
        <b/>
        <sz val="12"/>
        <color theme="1"/>
        <rFont val="Arial"/>
        <family val="2"/>
        <charset val="1"/>
      </rPr>
      <t>)</t>
    </r>
  </si>
  <si>
    <t>Telephone</t>
  </si>
  <si>
    <t>Fax</t>
  </si>
  <si>
    <t>e-mail</t>
  </si>
  <si>
    <t>Contact Person</t>
  </si>
  <si>
    <t>Grade</t>
  </si>
  <si>
    <t>Contact e-mail</t>
  </si>
  <si>
    <t>Head Office</t>
  </si>
  <si>
    <t>Note:</t>
  </si>
  <si>
    <t>1. You should input data in the green cells</t>
  </si>
  <si>
    <t>2. If you have a special tariff not under the standard CEB tarifs, input or choose SPECIAL in the Tariff column</t>
  </si>
  <si>
    <t>Account No.</t>
  </si>
  <si>
    <t>Partner No.</t>
  </si>
  <si>
    <t>Meter No.</t>
  </si>
  <si>
    <t>Tariff</t>
  </si>
  <si>
    <t>Billing Address (optional)</t>
  </si>
  <si>
    <t>SPECIAL</t>
  </si>
  <si>
    <t>Bill Data Input</t>
  </si>
  <si>
    <t>Summary</t>
  </si>
  <si>
    <t>Year:</t>
  </si>
  <si>
    <t>Total Energy Use (kWh):</t>
  </si>
  <si>
    <t>Total Bill Amount (Rs):</t>
  </si>
  <si>
    <t>Month</t>
  </si>
  <si>
    <t>January</t>
  </si>
  <si>
    <t>February</t>
  </si>
  <si>
    <t>March</t>
  </si>
  <si>
    <t>April</t>
  </si>
  <si>
    <t>May</t>
  </si>
  <si>
    <t>June</t>
  </si>
  <si>
    <t>July</t>
  </si>
  <si>
    <t>August</t>
  </si>
  <si>
    <t>September</t>
  </si>
  <si>
    <t>October</t>
  </si>
  <si>
    <t>November</t>
  </si>
  <si>
    <t>December</t>
  </si>
  <si>
    <t>Total Energy Use (kWh)</t>
  </si>
  <si>
    <t>Total Bill Amount (Rs)</t>
  </si>
  <si>
    <t>Meter</t>
  </si>
  <si>
    <t>Energy Used (kWh)</t>
  </si>
  <si>
    <t>Bill Amount (Rs)</t>
  </si>
  <si>
    <t>Year</t>
  </si>
  <si>
    <t>Exists</t>
  </si>
  <si>
    <t>Consumption(kWh)</t>
  </si>
  <si>
    <t>Years</t>
  </si>
  <si>
    <t>Department Count</t>
  </si>
  <si>
    <t>ceb_tariffs</t>
  </si>
  <si>
    <t>Ref</t>
  </si>
  <si>
    <t>110A</t>
  </si>
  <si>
    <t>215A</t>
  </si>
  <si>
    <t>217A</t>
  </si>
  <si>
    <t>225A</t>
  </si>
  <si>
    <t>Total</t>
  </si>
  <si>
    <t>Average</t>
  </si>
  <si>
    <t>kWh/year</t>
  </si>
  <si>
    <t>Floor Area</t>
  </si>
  <si>
    <r>
      <rPr>
        <b/>
        <sz val="10"/>
        <color theme="1"/>
        <rFont val="Arial"/>
        <family val="2"/>
        <charset val="1"/>
      </rPr>
      <t>m</t>
    </r>
    <r>
      <rPr>
        <b/>
        <vertAlign val="superscript"/>
        <sz val="10"/>
        <color theme="1"/>
        <rFont val="Arial"/>
        <family val="2"/>
        <charset val="1"/>
      </rPr>
      <t>2</t>
    </r>
  </si>
  <si>
    <t>Average EUI</t>
  </si>
  <si>
    <r>
      <rPr>
        <b/>
        <sz val="10"/>
        <color theme="1"/>
        <rFont val="Arial"/>
        <family val="2"/>
        <charset val="1"/>
      </rPr>
      <t>kWh/m</t>
    </r>
    <r>
      <rPr>
        <b/>
        <vertAlign val="superscript"/>
        <sz val="10"/>
        <color theme="1"/>
        <rFont val="Arial"/>
        <family val="2"/>
        <charset val="1"/>
      </rPr>
      <t>2</t>
    </r>
    <r>
      <rPr>
        <b/>
        <sz val="10"/>
        <color theme="1"/>
        <rFont val="Arial"/>
        <family val="2"/>
        <charset val="1"/>
      </rPr>
      <t>/year</t>
    </r>
  </si>
  <si>
    <t>Expenditure(Rs)</t>
  </si>
  <si>
    <t>MUR/year</t>
  </si>
  <si>
    <r>
      <rPr>
        <b/>
        <sz val="10"/>
        <color theme="1"/>
        <rFont val="Arial"/>
        <family val="2"/>
        <charset val="1"/>
      </rPr>
      <t>MUR/m</t>
    </r>
    <r>
      <rPr>
        <b/>
        <vertAlign val="superscript"/>
        <sz val="10"/>
        <color theme="1"/>
        <rFont val="Arial"/>
        <family val="2"/>
        <charset val="1"/>
      </rPr>
      <t>2</t>
    </r>
    <r>
      <rPr>
        <b/>
        <sz val="10"/>
        <color theme="1"/>
        <rFont val="Arial"/>
        <family val="2"/>
        <charset val="1"/>
      </rPr>
      <t>/year</t>
    </r>
  </si>
  <si>
    <t>MAX</t>
  </si>
  <si>
    <t>MAX Month</t>
  </si>
  <si>
    <t>MIN</t>
  </si>
  <si>
    <t>MIN Month</t>
  </si>
  <si>
    <t>Meters</t>
  </si>
  <si>
    <t>TRUE</t>
  </si>
  <si>
    <t>Column Labels</t>
  </si>
  <si>
    <t>Feb</t>
  </si>
  <si>
    <t>Jan</t>
  </si>
  <si>
    <t>Mar</t>
  </si>
  <si>
    <t>Apr</t>
  </si>
  <si>
    <t>_May</t>
  </si>
  <si>
    <t>Jun</t>
  </si>
  <si>
    <t>Jul</t>
  </si>
  <si>
    <t>Aug</t>
  </si>
  <si>
    <t>Sep</t>
  </si>
  <si>
    <t>Oct</t>
  </si>
  <si>
    <t>Nov</t>
  </si>
  <si>
    <t>Dec</t>
  </si>
  <si>
    <t>Values</t>
  </si>
  <si>
    <r>
      <t>kWh/m</t>
    </r>
    <r>
      <rPr>
        <vertAlign val="superscript"/>
        <sz val="14"/>
        <color theme="1"/>
        <rFont val="Arial"/>
        <family val="2"/>
        <charset val="1"/>
      </rPr>
      <t>2</t>
    </r>
    <r>
      <rPr>
        <sz val="14"/>
        <color theme="1"/>
        <rFont val="Arial"/>
        <family val="2"/>
        <charset val="1"/>
      </rPr>
      <t>/year</t>
    </r>
  </si>
  <si>
    <r>
      <t>Rs/m</t>
    </r>
    <r>
      <rPr>
        <vertAlign val="superscript"/>
        <sz val="14"/>
        <color theme="1"/>
        <rFont val="Arial"/>
        <family val="2"/>
        <charset val="1"/>
      </rPr>
      <t>2</t>
    </r>
    <r>
      <rPr>
        <sz val="14"/>
        <color theme="1"/>
        <rFont val="Arial"/>
        <family val="2"/>
        <charset val="1"/>
      </rPr>
      <t>/year</t>
    </r>
  </si>
  <si>
    <t>3. The sheet can accommodate a maximum of 600 meters. If you need more entries, consider grouping meters under a single organisation and meter</t>
  </si>
  <si>
    <r>
      <t>CO</t>
    </r>
    <r>
      <rPr>
        <b/>
        <vertAlign val="subscript"/>
        <sz val="14"/>
        <color theme="1"/>
        <rFont val="Arial"/>
        <family val="2"/>
      </rPr>
      <t>2</t>
    </r>
    <r>
      <rPr>
        <b/>
        <sz val="14"/>
        <color theme="1"/>
        <rFont val="Arial"/>
        <family val="2"/>
        <charset val="1"/>
      </rPr>
      <t xml:space="preserve"> Emissions</t>
    </r>
  </si>
  <si>
    <r>
      <t>tonnes of CO</t>
    </r>
    <r>
      <rPr>
        <vertAlign val="subscript"/>
        <sz val="14"/>
        <color theme="1"/>
        <rFont val="Arial"/>
        <family val="2"/>
      </rPr>
      <t>2</t>
    </r>
    <r>
      <rPr>
        <sz val="14"/>
        <color theme="1"/>
        <rFont val="Arial"/>
        <family val="2"/>
        <charset val="1"/>
      </rPr>
      <t>-eq./year</t>
    </r>
  </si>
  <si>
    <t>Projected Yearly</t>
  </si>
  <si>
    <t>Full Year</t>
  </si>
  <si>
    <t>Top 4</t>
  </si>
  <si>
    <t>Top Years</t>
  </si>
  <si>
    <t>Consumption</t>
  </si>
  <si>
    <t>Change</t>
  </si>
  <si>
    <t>Latest Full Year Consumptions</t>
  </si>
  <si>
    <t>Consumption (kWh)</t>
  </si>
  <si>
    <t>% Change</t>
  </si>
  <si>
    <t>Conditioned Floor Area</t>
  </si>
  <si>
    <t>IMPORTANT: If the graphs on the Dashboard are not updating, Refresh All data with the button from the Data &gt; Refresh All</t>
  </si>
  <si>
    <t>After inputing data, please use the Refresh All button to update calculations and charts, from the tab Data &gt; Refresh All</t>
  </si>
  <si>
    <t>! IMPORTANT !</t>
  </si>
  <si>
    <t>If the graphs on the Dashboard are not updating, Refresh All data with the button from the Data &gt; Refresh All</t>
  </si>
  <si>
    <t>1. Input to be made in green cells only
2. After input, click the Refresh All
button on the Data tab (Data &gt; Refresh All)</t>
  </si>
  <si>
    <t>Notes:</t>
  </si>
  <si>
    <r>
      <rPr>
        <b/>
        <sz val="10"/>
        <color rgb="FF000000"/>
        <rFont val="Arial"/>
        <family val="2"/>
      </rPr>
      <t xml:space="preserve">1. Defining Departments
</t>
    </r>
    <r>
      <rPr>
        <sz val="10"/>
        <color rgb="FF000000"/>
        <rFont val="Arial"/>
        <family val="2"/>
      </rPr>
      <t xml:space="preserve">This is the first sheet you should fill. Its contents will be required for input in other sheets. It should be filled only once, unless department structure of the organisation is amended.(See screenshot on the right)
1.1 Add the Ministry name
1.2 Insert individual department information. You can input up to a maximum of </t>
    </r>
    <r>
      <rPr>
        <b/>
        <sz val="10"/>
        <color rgb="FF000000"/>
        <rFont val="Arial"/>
        <family val="2"/>
      </rPr>
      <t xml:space="preserve">200 departments.
Note: All records (rows) should be consecutive and gaps will cause the tool to malfunction.
2. Defining Individual CEB Meters
</t>
    </r>
    <r>
      <rPr>
        <sz val="10"/>
        <color rgb="FF000000"/>
        <rFont val="Arial"/>
        <family val="2"/>
      </rPr>
      <t xml:space="preserve">These are required for further input of consumption data and calculations. If a single meter services several departments (e.g. a head office and several departments withing the same building), only one entry should be made.
2.1 Select a department from the dropdown, as defined in the "Departments" sheet. If a department needed is not listed, input it in the "Departments" sheet first. There should be no blank rows between records.
2.2 Enter the account number, partner number and meter number, all available from the CEB bill (see screenshots in "Extracting data from electricity bills" above.
</t>
    </r>
    <r>
      <rPr>
        <b/>
        <sz val="10"/>
        <color rgb="FF000000"/>
        <rFont val="Arial"/>
        <family val="2"/>
      </rPr>
      <t xml:space="preserve">Note: The meter number should be unique in this table. No two departments can be listed with the same CEB meter number. Departments serviced from the same meter must be listed here individually and the meter should be defined for only one Department (e.g. Head Office)
</t>
    </r>
    <r>
      <rPr>
        <sz val="10"/>
        <color rgb="FF000000"/>
        <rFont val="Arial"/>
        <family val="2"/>
      </rPr>
      <t xml:space="preserve">
</t>
    </r>
    <r>
      <rPr>
        <b/>
        <sz val="10"/>
        <color rgb="FF000000"/>
        <rFont val="Arial"/>
        <family val="2"/>
      </rPr>
      <t xml:space="preserve">3. Bill Data Input
</t>
    </r>
    <r>
      <rPr>
        <sz val="10"/>
        <color rgb="FF000000"/>
        <rFont val="Arial"/>
        <family val="2"/>
      </rPr>
      <t xml:space="preserve">In this version, bill data is input on a yearly basis. Each year under consideration has a corresponding sheet, the name of which is the year itself. In case you need to input data for a particular year, duplicate a year sheet (default provided is 2025). </t>
    </r>
    <r>
      <rPr>
        <b/>
        <sz val="10"/>
        <color rgb="FF000000"/>
        <rFont val="Arial"/>
        <family val="2"/>
      </rPr>
      <t xml:space="preserve">Rename </t>
    </r>
    <r>
      <rPr>
        <b/>
        <sz val="10"/>
        <color rgb="FF000000"/>
        <rFont val="Arial"/>
        <family val="2"/>
      </rPr>
      <t>the sheet to the numerical year value</t>
    </r>
    <r>
      <rPr>
        <sz val="10"/>
        <color rgb="FF000000"/>
        <rFont val="Arial"/>
        <family val="2"/>
      </rPr>
      <t xml:space="preserve"> (e.g. 2025, 2026 etc). Any alphanumeric name or special characters (e.g. 2025_1, Y2025, Year 2025) </t>
    </r>
    <r>
      <rPr>
        <b/>
        <sz val="10"/>
        <color rgb="FF000000"/>
        <rFont val="Arial"/>
        <family val="2"/>
      </rPr>
      <t>will not be included in final calculations.</t>
    </r>
    <r>
      <rPr>
        <sz val="10"/>
        <color rgb="FF000000"/>
        <rFont val="Arial"/>
        <family val="2"/>
      </rPr>
      <t xml:space="preserve"> The same year value should be input in cell C3 of that year's sheet, else it won't be considered in calculations and charts. Always Refresh All data from the Data tab (Data &gt; Refresh All) after creating a year sheet.</t>
    </r>
    <r>
      <rPr>
        <b/>
        <sz val="10"/>
        <color rgb="FF000000"/>
        <rFont val="Arial"/>
        <family val="2"/>
      </rPr>
      <t xml:space="preserve">
</t>
    </r>
    <r>
      <rPr>
        <sz val="10"/>
        <color rgb="FF000000"/>
        <rFont val="Arial"/>
        <family val="2"/>
      </rPr>
      <t xml:space="preserve">
</t>
    </r>
    <r>
      <rPr>
        <b/>
        <sz val="10"/>
        <color rgb="FF000000"/>
        <rFont val="Arial"/>
        <family val="2"/>
      </rPr>
      <t>IMPORTANT:</t>
    </r>
    <r>
      <rPr>
        <sz val="10"/>
        <color rgb="FF000000"/>
        <rFont val="Arial"/>
        <family val="2"/>
      </rPr>
      <t xml:space="preserve"> Always Refresh All data after input to update data and charts. Go to the Data Tab and Click the Refresh All button (Data &gt; Refresh All)</t>
    </r>
    <r>
      <rPr>
        <sz val="10"/>
        <color rgb="FF000000"/>
        <rFont val="Arial"/>
        <family val="2"/>
      </rPr>
      <t xml:space="preserve">
The bill input sheet is as shown below:
</t>
    </r>
  </si>
  <si>
    <t>If the consumption charts are not updating, click the Refresh All button on the Data tab.
Also, always do Refresh All after bill input</t>
  </si>
  <si>
    <t>Ministry of All National Development, Sustainable Operations, Planning and Other Sectors</t>
  </si>
  <si>
    <t>Average ECI</t>
  </si>
  <si>
    <t>Report issue date:</t>
  </si>
  <si>
    <t>2.1.4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</si>
</sst>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_);_(* \(#,##0.00\);_(* \-??_);_(@_)"/>
    <numFmt numFmtId="165" formatCode="#,##0&quot; m²&quot;"/>
    <numFmt numFmtId="166" formatCode="#,##0&quot; kWh&quot;"/>
    <numFmt numFmtId="167" formatCode="&quot;Rs &quot;#,##0"/>
    <numFmt numFmtId="168" formatCode="#,###.00"/>
    <numFmt numFmtId="169" formatCode="&quot;TRUE&quot;;&quot;TRUE&quot;;&quot;FALSE&quot;"/>
    <numFmt numFmtId="170" formatCode="[Color53]\▲\ \+0.0%;[Color43]\▼\ \-0.0%;\-"/>
  </numFmts>
  <fonts count="39" x14ac:knownFonts="1">
    <font>
      <sz val="10"/>
      <color theme="1"/>
      <name val="Arial"/>
      <family val="2"/>
      <charset val="1"/>
    </font>
    <font>
      <b/>
      <sz val="20"/>
      <color theme="1"/>
      <name val="Arial"/>
      <family val="2"/>
      <charset val="1"/>
    </font>
    <font>
      <b/>
      <sz val="16"/>
      <color theme="1"/>
      <name val="Arial"/>
      <family val="2"/>
      <charset val="1"/>
    </font>
    <font>
      <b/>
      <sz val="10"/>
      <color theme="1"/>
      <name val="Arial"/>
      <family val="2"/>
      <charset val="1"/>
    </font>
    <font>
      <sz val="12"/>
      <color theme="1"/>
      <name val="Arial"/>
      <family val="2"/>
      <charset val="1"/>
    </font>
    <font>
      <b/>
      <vertAlign val="superscript"/>
      <sz val="10"/>
      <color theme="1"/>
      <name val="Arial"/>
      <family val="2"/>
      <charset val="1"/>
    </font>
    <font>
      <b/>
      <sz val="20"/>
      <color theme="4" tint="-0.249977111117893"/>
      <name val="Arial"/>
      <family val="2"/>
      <charset val="1"/>
    </font>
    <font>
      <b/>
      <sz val="20"/>
      <color theme="5" tint="-0.499984740745262"/>
      <name val="Arial"/>
      <family val="2"/>
      <charset val="1"/>
    </font>
    <font>
      <b/>
      <sz val="14"/>
      <color theme="1"/>
      <name val="Arial"/>
      <family val="2"/>
      <charset val="1"/>
    </font>
    <font>
      <b/>
      <sz val="12"/>
      <color theme="1"/>
      <name val="Arial"/>
      <family val="2"/>
      <charset val="1"/>
    </font>
    <font>
      <u/>
      <sz val="10"/>
      <color theme="10"/>
      <name val="Arial"/>
      <family val="2"/>
      <charset val="1"/>
    </font>
    <font>
      <b/>
      <sz val="10"/>
      <color theme="0"/>
      <name val="Arial"/>
      <family val="2"/>
      <charset val="1"/>
    </font>
    <font>
      <b/>
      <sz val="11"/>
      <color theme="1"/>
      <name val="Arial"/>
      <family val="2"/>
      <charset val="1"/>
    </font>
    <font>
      <sz val="10"/>
      <name val="Arial"/>
      <family val="2"/>
      <charset val="1"/>
    </font>
    <font>
      <b/>
      <sz val="10"/>
      <name val="Arial"/>
      <family val="2"/>
      <charset val="1"/>
    </font>
    <font>
      <u/>
      <sz val="10"/>
      <name val="Arial"/>
      <family val="2"/>
      <charset val="1"/>
    </font>
    <font>
      <b/>
      <vertAlign val="superscript"/>
      <sz val="12"/>
      <color theme="1"/>
      <name val="Arial"/>
      <family val="2"/>
      <charset val="1"/>
    </font>
    <font>
      <b/>
      <sz val="18"/>
      <color theme="1"/>
      <name val="Arial"/>
      <family val="2"/>
      <charset val="1"/>
    </font>
    <font>
      <sz val="14"/>
      <color theme="1"/>
      <name val="Arial"/>
      <family val="2"/>
      <charset val="1"/>
    </font>
    <font>
      <sz val="10"/>
      <color theme="1"/>
      <name val="Arial"/>
      <family val="2"/>
      <charset val="1"/>
    </font>
    <font>
      <sz val="10"/>
      <color rgb="FF000000"/>
      <name val="Arial"/>
      <family val="2"/>
    </font>
    <font>
      <b/>
      <sz val="10"/>
      <color rgb="FF000000"/>
      <name val="Arial"/>
      <family val="2"/>
    </font>
    <font>
      <sz val="11"/>
      <color rgb="FF000000"/>
      <name val="Arial"/>
      <family val="2"/>
    </font>
    <font>
      <b/>
      <sz val="11"/>
      <color rgb="FF000000"/>
      <name val="Arial"/>
      <family val="2"/>
    </font>
    <font>
      <sz val="11"/>
      <color theme="1"/>
      <name val="Arial"/>
      <family val="2"/>
      <charset val="1"/>
    </font>
    <font>
      <vertAlign val="superscript"/>
      <sz val="14"/>
      <color theme="1"/>
      <name val="Arial"/>
      <family val="2"/>
      <charset val="1"/>
    </font>
    <font>
      <b/>
      <sz val="10"/>
      <color theme="1"/>
      <name val="Arial"/>
      <family val="2"/>
    </font>
    <font>
      <vertAlign val="subscript"/>
      <sz val="14"/>
      <color theme="1"/>
      <name val="Arial"/>
      <family val="2"/>
    </font>
    <font>
      <b/>
      <vertAlign val="subscript"/>
      <sz val="14"/>
      <color theme="1"/>
      <name val="Arial"/>
      <family val="2"/>
    </font>
    <font>
      <b/>
      <sz val="16"/>
      <color theme="1"/>
      <name val="Arial"/>
      <family val="2"/>
    </font>
    <font>
      <sz val="16"/>
      <color theme="1"/>
      <name val="Arial"/>
      <family val="2"/>
    </font>
    <font>
      <sz val="10"/>
      <color rgb="FF000000"/>
      <name val="Arial"/>
      <family val="2"/>
    </font>
    <font>
      <sz val="9"/>
      <color theme="1"/>
      <name val="Arial"/>
      <family val="2"/>
      <charset val="1"/>
    </font>
    <font>
      <sz val="9"/>
      <color indexed="81"/>
      <name val="Tahoma"/>
      <family val="2"/>
    </font>
    <font>
      <b/>
      <sz val="9"/>
      <color indexed="81"/>
      <name val="Tahoma"/>
      <family val="2"/>
    </font>
    <font>
      <sz val="14"/>
      <color theme="5" tint="-0.499984740745262"/>
      <name val="Arial"/>
      <family val="2"/>
    </font>
    <font>
      <sz val="14"/>
      <color theme="9" tint="-0.499984740745262"/>
      <name val="Arial"/>
      <family val="2"/>
    </font>
    <font>
      <b/>
      <sz val="14"/>
      <color theme="5" tint="-0.499984740745262"/>
      <name val="Arial"/>
      <family val="2"/>
    </font>
    <font>
      <b/>
      <sz val="14"/>
      <color theme="9" tint="-0.499984740745262"/>
      <name val="Arial"/>
      <family val="2"/>
    </font>
  </fonts>
  <fills count="32">
    <fill>
      <patternFill patternType="none"/>
    </fill>
    <fill>
      <patternFill patternType="gray125"/>
    </fill>
    <fill>
      <patternFill patternType="solid">
        <fgColor theme="6" tint="0.79989013336588644"/>
        <bgColor rgb="FFEEEEEE"/>
      </patternFill>
    </fill>
    <fill>
      <patternFill patternType="solid">
        <fgColor theme="4" tint="0.79989013336588644"/>
        <bgColor rgb="FFDEE6EF"/>
      </patternFill>
    </fill>
    <fill>
      <patternFill patternType="solid">
        <fgColor rgb="FFDEDCE6"/>
        <bgColor rgb="FFD9D9D9"/>
      </patternFill>
    </fill>
    <fill>
      <patternFill patternType="solid">
        <fgColor theme="5" tint="0.79989013336588644"/>
        <bgColor rgb="FFFFD7D7"/>
      </patternFill>
    </fill>
    <fill>
      <patternFill patternType="solid">
        <fgColor rgb="FFFFD7D7"/>
        <bgColor rgb="FFFBE5D6"/>
      </patternFill>
    </fill>
    <fill>
      <patternFill patternType="solid">
        <fgColor rgb="FF264478"/>
        <bgColor rgb="FF2F5597"/>
      </patternFill>
    </fill>
    <fill>
      <patternFill patternType="solid">
        <fgColor theme="0"/>
        <bgColor rgb="FFF2F2F2"/>
      </patternFill>
    </fill>
    <fill>
      <patternFill patternType="solid">
        <fgColor rgb="FF00B0F0"/>
        <bgColor rgb="FF0084D1"/>
      </patternFill>
    </fill>
    <fill>
      <patternFill patternType="solid">
        <fgColor rgb="FFFFFF00"/>
        <bgColor rgb="FFFFD320"/>
      </patternFill>
    </fill>
    <fill>
      <patternFill patternType="solid">
        <fgColor theme="9" tint="0.59987182226020086"/>
        <bgColor rgb="FFD9D9D9"/>
      </patternFill>
    </fill>
    <fill>
      <patternFill patternType="solid">
        <fgColor theme="8" tint="0.59987182226020086"/>
        <bgColor rgb="FFD0CECE"/>
      </patternFill>
    </fill>
    <fill>
      <patternFill patternType="solid">
        <fgColor theme="8" tint="0.79989013336588644"/>
        <bgColor rgb="FFDEE6EF"/>
      </patternFill>
    </fill>
    <fill>
      <patternFill patternType="solid">
        <fgColor rgb="FFEEEEEE"/>
        <bgColor rgb="FFEDEDED"/>
      </patternFill>
    </fill>
    <fill>
      <patternFill patternType="solid">
        <fgColor rgb="FF999999"/>
        <bgColor rgb="FF808080"/>
      </patternFill>
    </fill>
    <fill>
      <patternFill patternType="solid">
        <fgColor theme="8" tint="0.39988402966399123"/>
        <bgColor rgb="FF83CAFF"/>
      </patternFill>
    </fill>
    <fill>
      <patternFill patternType="solid">
        <fgColor rgb="FF729FCF"/>
        <bgColor rgb="FF999999"/>
      </patternFill>
    </fill>
    <fill>
      <patternFill patternType="solid">
        <fgColor theme="9" tint="0.39988402966399123"/>
        <bgColor rgb="FFC5E0B4"/>
      </patternFill>
    </fill>
    <fill>
      <patternFill patternType="solid">
        <fgColor rgb="FFDEE6EF"/>
        <bgColor rgb="FFDAE3F3"/>
      </patternFill>
    </fill>
    <fill>
      <patternFill patternType="solid">
        <fgColor theme="0" tint="-0.14999847407452621"/>
        <bgColor rgb="FFDEDCE6"/>
      </patternFill>
    </fill>
    <fill>
      <patternFill patternType="solid">
        <fgColor theme="0" tint="-4.9989318521683403E-2"/>
        <bgColor rgb="FFEEEEEE"/>
      </patternFill>
    </fill>
    <fill>
      <patternFill patternType="solid">
        <fgColor theme="0" tint="-0.14999847407452621"/>
        <bgColor indexed="64"/>
      </patternFill>
    </fill>
    <fill>
      <patternFill patternType="solid">
        <fgColor rgb="FFFFFFFF"/>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rgb="FFC00000"/>
        <bgColor indexed="64"/>
      </patternFill>
    </fill>
    <fill>
      <patternFill patternType="solid">
        <fgColor theme="9" tint="0.59999389629810485"/>
        <bgColor rgb="FFF2F2F2"/>
      </patternFill>
    </fill>
    <fill>
      <patternFill patternType="solid">
        <fgColor theme="9" tint="0.39997558519241921"/>
        <bgColor rgb="FFF6F9D4"/>
      </patternFill>
    </fill>
    <fill>
      <patternFill patternType="solid">
        <fgColor theme="9" tint="0.39997558519241921"/>
        <bgColor rgb="FFF2F2F2"/>
      </patternFill>
    </fill>
    <fill>
      <patternFill patternType="solid">
        <fgColor rgb="FFFFFF00"/>
        <bgColor indexed="64"/>
      </patternFill>
    </fill>
    <fill>
      <patternFill patternType="solid">
        <fgColor theme="9" tint="0.79998168889431442"/>
        <bgColor indexed="64"/>
      </patternFill>
    </fill>
  </fills>
  <borders count="62">
    <border>
      <left/>
      <right/>
      <top/>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style="thin">
        <color theme="2" tint="-9.9978637043366805E-2"/>
      </left>
      <right/>
      <top/>
      <bottom/>
      <diagonal/>
    </border>
    <border>
      <left style="thin">
        <color theme="2" tint="-9.9978637043366805E-2"/>
      </left>
      <right style="thin">
        <color theme="2" tint="-9.9978637043366805E-2"/>
      </right>
      <top/>
      <bottom/>
      <diagonal/>
    </border>
    <border>
      <left style="thin">
        <color theme="2" tint="-9.9978637043366805E-2"/>
      </left>
      <right style="thin">
        <color theme="2" tint="-9.9978637043366805E-2"/>
      </right>
      <top style="thin">
        <color theme="2" tint="-9.9978637043366805E-2"/>
      </top>
      <bottom/>
      <diagonal/>
    </border>
    <border>
      <left/>
      <right/>
      <top style="thin">
        <color theme="2" tint="-9.9978637043366805E-2"/>
      </top>
      <bottom/>
      <diagonal/>
    </border>
    <border>
      <left style="medium">
        <color rgb="FF264478"/>
      </left>
      <right style="medium">
        <color rgb="FF264478"/>
      </right>
      <top style="medium">
        <color rgb="FF264478"/>
      </top>
      <bottom/>
      <diagonal/>
    </border>
    <border>
      <left style="medium">
        <color rgb="FF264478"/>
      </left>
      <right/>
      <top style="medium">
        <color rgb="FF264478"/>
      </top>
      <bottom/>
      <diagonal/>
    </border>
    <border>
      <left/>
      <right/>
      <top style="medium">
        <color rgb="FF264478"/>
      </top>
      <bottom/>
      <diagonal/>
    </border>
    <border>
      <left/>
      <right style="medium">
        <color rgb="FF264478"/>
      </right>
      <top style="medium">
        <color rgb="FF264478"/>
      </top>
      <bottom/>
      <diagonal/>
    </border>
    <border>
      <left style="medium">
        <color theme="4" tint="-0.249977111117893"/>
      </left>
      <right/>
      <top style="medium">
        <color theme="4" tint="-0.249977111117893"/>
      </top>
      <bottom/>
      <diagonal/>
    </border>
    <border>
      <left/>
      <right style="medium">
        <color theme="4" tint="-0.249977111117893"/>
      </right>
      <top style="medium">
        <color theme="4" tint="-0.249977111117893"/>
      </top>
      <bottom/>
      <diagonal/>
    </border>
    <border>
      <left style="medium">
        <color rgb="FF264478"/>
      </left>
      <right/>
      <top/>
      <bottom/>
      <diagonal/>
    </border>
    <border>
      <left/>
      <right style="medium">
        <color rgb="FF264478"/>
      </right>
      <top/>
      <bottom/>
      <diagonal/>
    </border>
    <border>
      <left style="medium">
        <color theme="4" tint="-0.249977111117893"/>
      </left>
      <right/>
      <top/>
      <bottom/>
      <diagonal/>
    </border>
    <border>
      <left/>
      <right style="medium">
        <color theme="4" tint="-0.249977111117893"/>
      </right>
      <top/>
      <bottom/>
      <diagonal/>
    </border>
    <border>
      <left style="medium">
        <color theme="4" tint="-0.249977111117893"/>
      </left>
      <right/>
      <top/>
      <bottom style="medium">
        <color theme="4" tint="-0.249977111117893"/>
      </bottom>
      <diagonal/>
    </border>
    <border>
      <left/>
      <right style="medium">
        <color theme="4" tint="-0.249977111117893"/>
      </right>
      <top/>
      <bottom style="medium">
        <color theme="4" tint="-0.249977111117893"/>
      </bottom>
      <diagonal/>
    </border>
    <border>
      <left style="thin">
        <color theme="1"/>
      </left>
      <right style="thin">
        <color theme="1"/>
      </right>
      <top style="thin">
        <color theme="1"/>
      </top>
      <bottom style="thin">
        <color theme="1"/>
      </bottom>
      <diagonal/>
    </border>
    <border>
      <left style="medium">
        <color rgb="FF264478"/>
      </left>
      <right/>
      <top/>
      <bottom style="medium">
        <color rgb="FF264478"/>
      </bottom>
      <diagonal/>
    </border>
    <border>
      <left/>
      <right/>
      <top/>
      <bottom style="medium">
        <color rgb="FF264478"/>
      </bottom>
      <diagonal/>
    </border>
    <border>
      <left/>
      <right style="medium">
        <color rgb="FF264478"/>
      </right>
      <top/>
      <bottom style="medium">
        <color rgb="FF264478"/>
      </bottom>
      <diagonal/>
    </border>
    <border>
      <left/>
      <right/>
      <top/>
      <bottom style="thin">
        <color rgb="FFE16173"/>
      </bottom>
      <diagonal/>
    </border>
    <border>
      <left/>
      <right style="medium">
        <color theme="0" tint="-0.499984740745262"/>
      </right>
      <top/>
      <bottom/>
      <diagonal/>
    </border>
    <border>
      <left/>
      <right style="thin">
        <color theme="8" tint="-0.249977111117893"/>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medium">
        <color theme="4" tint="-0.249977111117893"/>
      </top>
      <bottom/>
      <diagonal/>
    </border>
    <border>
      <left style="medium">
        <color theme="2" tint="-0.499984740745262"/>
      </left>
      <right/>
      <top style="medium">
        <color theme="2" tint="-0.499984740745262"/>
      </top>
      <bottom/>
      <diagonal/>
    </border>
    <border>
      <left/>
      <right/>
      <top style="medium">
        <color theme="2" tint="-0.499984740745262"/>
      </top>
      <bottom/>
      <diagonal/>
    </border>
    <border>
      <left/>
      <right style="medium">
        <color theme="2" tint="-0.499984740745262"/>
      </right>
      <top style="medium">
        <color theme="2" tint="-0.499984740745262"/>
      </top>
      <bottom/>
      <diagonal/>
    </border>
    <border>
      <left style="medium">
        <color theme="2" tint="-0.499984740745262"/>
      </left>
      <right style="thin">
        <color theme="2" tint="-9.9978637043366805E-2"/>
      </right>
      <top/>
      <bottom/>
      <diagonal/>
    </border>
    <border>
      <left/>
      <right style="medium">
        <color theme="2" tint="-0.499984740745262"/>
      </right>
      <top/>
      <bottom/>
      <diagonal/>
    </border>
    <border>
      <left style="medium">
        <color theme="2" tint="-0.499984740745262"/>
      </left>
      <right style="thin">
        <color theme="2" tint="-9.9978637043366805E-2"/>
      </right>
      <top style="thin">
        <color theme="2" tint="-9.9978637043366805E-2"/>
      </top>
      <bottom/>
      <diagonal/>
    </border>
    <border>
      <left/>
      <right style="medium">
        <color theme="2" tint="-0.499984740745262"/>
      </right>
      <top style="thin">
        <color theme="2" tint="-9.9978637043366805E-2"/>
      </top>
      <bottom/>
      <diagonal/>
    </border>
    <border>
      <left style="medium">
        <color theme="2" tint="-0.499984740745262"/>
      </left>
      <right/>
      <top/>
      <bottom style="medium">
        <color theme="2" tint="-0.499984740745262"/>
      </bottom>
      <diagonal/>
    </border>
    <border>
      <left style="thin">
        <color theme="2" tint="-9.9978637043366805E-2"/>
      </left>
      <right style="thin">
        <color theme="2" tint="-9.9978637043366805E-2"/>
      </right>
      <top/>
      <bottom style="medium">
        <color theme="2" tint="-0.499984740745262"/>
      </bottom>
      <diagonal/>
    </border>
    <border>
      <left/>
      <right/>
      <top/>
      <bottom style="medium">
        <color theme="2" tint="-0.499984740745262"/>
      </bottom>
      <diagonal/>
    </border>
    <border>
      <left/>
      <right style="medium">
        <color theme="2" tint="-0.499984740745262"/>
      </right>
      <top/>
      <bottom style="medium">
        <color theme="2" tint="-0.4999847407452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theme="2" tint="-9.9978637043366805E-2"/>
      </right>
      <top/>
      <bottom/>
      <diagonal/>
    </border>
    <border>
      <left/>
      <right style="medium">
        <color indexed="64"/>
      </right>
      <top/>
      <bottom/>
      <diagonal/>
    </border>
    <border>
      <left style="medium">
        <color indexed="64"/>
      </left>
      <right style="thin">
        <color theme="2" tint="-9.9978637043366805E-2"/>
      </right>
      <top style="thin">
        <color theme="2" tint="-9.9978637043366805E-2"/>
      </top>
      <bottom/>
      <diagonal/>
    </border>
    <border>
      <left/>
      <right style="medium">
        <color indexed="64"/>
      </right>
      <top style="thin">
        <color theme="2" tint="-9.9978637043366805E-2"/>
      </top>
      <bottom/>
      <diagonal/>
    </border>
    <border>
      <left style="medium">
        <color indexed="64"/>
      </left>
      <right style="thin">
        <color theme="2" tint="-9.9978637043366805E-2"/>
      </right>
      <top style="thin">
        <color theme="2" tint="-9.9978637043366805E-2"/>
      </top>
      <bottom style="medium">
        <color indexed="64"/>
      </bottom>
      <diagonal/>
    </border>
    <border>
      <left style="thin">
        <color theme="2" tint="-9.9978637043366805E-2"/>
      </left>
      <right style="thin">
        <color theme="2" tint="-9.9978637043366805E-2"/>
      </right>
      <top style="thin">
        <color theme="2" tint="-9.9978637043366805E-2"/>
      </top>
      <bottom style="medium">
        <color indexed="64"/>
      </bottom>
      <diagonal/>
    </border>
    <border>
      <left/>
      <right/>
      <top style="thin">
        <color theme="2" tint="-9.9978637043366805E-2"/>
      </top>
      <bottom style="medium">
        <color indexed="64"/>
      </bottom>
      <diagonal/>
    </border>
    <border>
      <left/>
      <right style="medium">
        <color indexed="64"/>
      </right>
      <top style="thin">
        <color theme="2" tint="-9.9978637043366805E-2"/>
      </top>
      <bottom style="medium">
        <color indexed="64"/>
      </bottom>
      <diagonal/>
    </border>
    <border>
      <left/>
      <right/>
      <top/>
      <bottom style="thin">
        <color theme="4" tint="-0.249977111117893"/>
      </bottom>
      <diagonal/>
    </border>
    <border>
      <left/>
      <right/>
      <top/>
      <bottom style="thin">
        <color rgb="FFC00000"/>
      </bottom>
      <diagonal/>
    </border>
    <border>
      <left style="thin">
        <color theme="2" tint="-9.9978637043366805E-2"/>
      </left>
      <right/>
      <top/>
      <bottom style="thin">
        <color rgb="FFC00000"/>
      </bottom>
      <diagonal/>
    </border>
  </borders>
  <cellStyleXfs count="4">
    <xf numFmtId="0" fontId="0" fillId="0" borderId="0"/>
    <xf numFmtId="164" fontId="19" fillId="0" borderId="0" applyBorder="0" applyProtection="0"/>
    <xf numFmtId="0" fontId="10" fillId="0" borderId="0" applyBorder="0" applyProtection="0"/>
    <xf numFmtId="9" fontId="19" fillId="0" borderId="0" applyFont="0" applyFill="0" applyBorder="0" applyAlignment="0" applyProtection="0"/>
  </cellStyleXfs>
  <cellXfs count="236">
    <xf numFmtId="0" fontId="0" fillId="0" borderId="0" xfId="0"/>
    <xf numFmtId="0" fontId="0" fillId="0" borderId="0" xfId="0" applyAlignment="1" applyProtection="1">
      <alignment wrapText="1"/>
    </xf>
    <xf numFmtId="0" fontId="0" fillId="0" borderId="0" xfId="0" applyAlignment="1" applyProtection="1"/>
    <xf numFmtId="0" fontId="3" fillId="2" borderId="1" xfId="0" applyFont="1" applyFill="1" applyBorder="1" applyAlignment="1" applyProtection="1">
      <alignment horizontal="right" vertical="center" wrapText="1"/>
    </xf>
    <xf numFmtId="0" fontId="3" fillId="2" borderId="0" xfId="0" applyFont="1" applyFill="1" applyBorder="1" applyAlignment="1" applyProtection="1">
      <alignment horizontal="right" vertical="center" wrapText="1"/>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Alignment="1" applyProtection="1">
      <alignment vertical="center" wrapText="1"/>
    </xf>
    <xf numFmtId="0" fontId="3" fillId="0" borderId="0" xfId="0" applyFont="1" applyAlignment="1" applyProtection="1"/>
    <xf numFmtId="0" fontId="3" fillId="0" borderId="0" xfId="0" applyFont="1" applyAlignment="1" applyProtection="1">
      <alignment horizontal="left" vertical="top"/>
    </xf>
    <xf numFmtId="0" fontId="10" fillId="0" borderId="0" xfId="2" applyFont="1" applyBorder="1" applyAlignment="1" applyProtection="1"/>
    <xf numFmtId="0" fontId="11" fillId="7" borderId="9" xfId="0" applyFont="1" applyFill="1" applyBorder="1" applyAlignment="1" applyProtection="1">
      <alignment horizontal="left" vertical="center"/>
    </xf>
    <xf numFmtId="0" fontId="11" fillId="7" borderId="9" xfId="0" applyFont="1" applyFill="1" applyBorder="1" applyAlignment="1" applyProtection="1">
      <alignment horizontal="center" vertical="center"/>
    </xf>
    <xf numFmtId="0" fontId="3" fillId="8" borderId="10" xfId="0" applyFont="1" applyFill="1" applyBorder="1" applyAlignment="1" applyProtection="1">
      <alignment vertical="center"/>
    </xf>
    <xf numFmtId="0" fontId="0" fillId="8" borderId="11" xfId="0" applyFont="1" applyFill="1" applyBorder="1" applyAlignment="1" applyProtection="1">
      <alignment vertical="center"/>
    </xf>
    <xf numFmtId="0" fontId="0" fillId="8" borderId="11" xfId="0" applyFill="1" applyBorder="1" applyAlignment="1" applyProtection="1"/>
    <xf numFmtId="0" fontId="0" fillId="8" borderId="12" xfId="0" applyFill="1" applyBorder="1" applyAlignment="1" applyProtection="1"/>
    <xf numFmtId="0" fontId="0" fillId="8" borderId="15" xfId="0" applyFill="1" applyBorder="1" applyAlignment="1" applyProtection="1"/>
    <xf numFmtId="0" fontId="0" fillId="8" borderId="0" xfId="0" applyFill="1" applyBorder="1" applyAlignment="1" applyProtection="1"/>
    <xf numFmtId="0" fontId="0" fillId="8" borderId="16" xfId="0" applyFill="1" applyBorder="1" applyAlignment="1" applyProtection="1"/>
    <xf numFmtId="0" fontId="0" fillId="3" borderId="18" xfId="0" applyFill="1" applyBorder="1" applyAlignment="1" applyProtection="1"/>
    <xf numFmtId="0" fontId="3" fillId="3" borderId="17" xfId="0" applyFont="1" applyFill="1" applyBorder="1" applyAlignment="1" applyProtection="1">
      <alignment vertical="top"/>
    </xf>
    <xf numFmtId="0" fontId="0" fillId="3" borderId="19" xfId="0" applyFill="1" applyBorder="1" applyAlignment="1" applyProtection="1"/>
    <xf numFmtId="0" fontId="3" fillId="0" borderId="21" xfId="0" applyFont="1" applyBorder="1" applyAlignment="1" applyProtection="1">
      <alignment horizontal="center" vertical="center"/>
    </xf>
    <xf numFmtId="0" fontId="0" fillId="9" borderId="21" xfId="0" applyFont="1" applyFill="1" applyBorder="1" applyAlignment="1" applyProtection="1">
      <alignment vertical="center"/>
    </xf>
    <xf numFmtId="0" fontId="0" fillId="0" borderId="21" xfId="0" applyFont="1" applyBorder="1" applyAlignment="1" applyProtection="1">
      <alignment horizontal="center" vertical="center"/>
    </xf>
    <xf numFmtId="0" fontId="0" fillId="0" borderId="21" xfId="0" applyFont="1" applyBorder="1" applyAlignment="1" applyProtection="1">
      <alignment vertical="center" wrapText="1"/>
    </xf>
    <xf numFmtId="0" fontId="0" fillId="10" borderId="21" xfId="0" applyFont="1" applyFill="1" applyBorder="1" applyAlignment="1" applyProtection="1">
      <alignment vertical="center"/>
    </xf>
    <xf numFmtId="0" fontId="0" fillId="8" borderId="0" xfId="0" applyFont="1" applyFill="1" applyBorder="1" applyAlignment="1" applyProtection="1">
      <alignment horizontal="right" vertical="center"/>
    </xf>
    <xf numFmtId="0" fontId="0" fillId="0" borderId="21" xfId="0" applyFont="1" applyBorder="1" applyAlignment="1" applyProtection="1">
      <alignment horizontal="center" vertical="center" wrapText="1"/>
    </xf>
    <xf numFmtId="0" fontId="9" fillId="8" borderId="15" xfId="0" applyFont="1" applyFill="1" applyBorder="1" applyAlignment="1" applyProtection="1"/>
    <xf numFmtId="0" fontId="0" fillId="8" borderId="22" xfId="0" applyFill="1" applyBorder="1" applyAlignment="1" applyProtection="1"/>
    <xf numFmtId="0" fontId="0" fillId="8" borderId="23" xfId="0" applyFill="1" applyBorder="1" applyAlignment="1" applyProtection="1"/>
    <xf numFmtId="0" fontId="0" fillId="8" borderId="24" xfId="0" applyFill="1" applyBorder="1" applyAlignment="1" applyProtection="1"/>
    <xf numFmtId="0" fontId="0" fillId="0" borderId="0" xfId="0" applyAlignment="1" applyProtection="1">
      <alignment horizontal="left"/>
    </xf>
    <xf numFmtId="0" fontId="0" fillId="0" borderId="0" xfId="0" applyAlignment="1" applyProtection="1">
      <alignment horizontal="left" vertical="center"/>
    </xf>
    <xf numFmtId="0" fontId="13" fillId="8" borderId="0" xfId="0" applyFont="1" applyFill="1" applyAlignment="1" applyProtection="1">
      <alignment vertical="center"/>
    </xf>
    <xf numFmtId="0" fontId="13" fillId="8" borderId="0" xfId="0" applyFont="1" applyFill="1" applyAlignment="1" applyProtection="1">
      <alignment vertical="top" wrapText="1"/>
    </xf>
    <xf numFmtId="0" fontId="15" fillId="8" borderId="0" xfId="2" applyFont="1" applyFill="1" applyBorder="1" applyAlignment="1" applyProtection="1">
      <alignment vertical="center"/>
    </xf>
    <xf numFmtId="0" fontId="14" fillId="8" borderId="0" xfId="2" applyFont="1" applyFill="1" applyBorder="1" applyAlignment="1" applyProtection="1">
      <alignment horizontal="center" vertical="center"/>
    </xf>
    <xf numFmtId="0" fontId="0" fillId="8" borderId="0" xfId="0" applyFill="1" applyAlignment="1" applyProtection="1">
      <alignment vertical="center"/>
    </xf>
    <xf numFmtId="0" fontId="0" fillId="8" borderId="0" xfId="0" applyFill="1" applyAlignment="1" applyProtection="1">
      <alignment horizontal="right" vertical="center" wrapText="1"/>
    </xf>
    <xf numFmtId="0" fontId="11" fillId="8" borderId="0" xfId="2" applyFont="1" applyFill="1" applyBorder="1" applyAlignment="1" applyProtection="1">
      <alignment horizontal="center" vertical="center"/>
    </xf>
    <xf numFmtId="0" fontId="0" fillId="8" borderId="0" xfId="0" applyFill="1" applyAlignment="1" applyProtection="1">
      <alignment horizontal="center" vertical="center"/>
    </xf>
    <xf numFmtId="0" fontId="0" fillId="8" borderId="0" xfId="0" applyFill="1" applyAlignment="1" applyProtection="1"/>
    <xf numFmtId="0" fontId="3" fillId="8" borderId="0" xfId="2" applyFont="1" applyFill="1" applyBorder="1" applyAlignment="1" applyProtection="1">
      <alignment horizontal="center" vertical="center"/>
    </xf>
    <xf numFmtId="0" fontId="10" fillId="8" borderId="0" xfId="2" applyFont="1" applyFill="1" applyBorder="1" applyAlignment="1" applyProtection="1">
      <alignment vertical="center"/>
    </xf>
    <xf numFmtId="0" fontId="9" fillId="12" borderId="0" xfId="0" applyFont="1" applyFill="1" applyAlignment="1" applyProtection="1">
      <alignment horizontal="right" vertical="center" wrapText="1"/>
    </xf>
    <xf numFmtId="0" fontId="0" fillId="8" borderId="0" xfId="0" applyFill="1" applyAlignment="1" applyProtection="1">
      <alignment vertical="center" wrapText="1"/>
    </xf>
    <xf numFmtId="0" fontId="0" fillId="8" borderId="0" xfId="0" applyFill="1" applyAlignment="1" applyProtection="1">
      <alignment horizontal="left" vertical="center"/>
    </xf>
    <xf numFmtId="0" fontId="9" fillId="12" borderId="0" xfId="0" applyFont="1" applyFill="1" applyAlignment="1" applyProtection="1">
      <alignment vertical="center" wrapText="1"/>
    </xf>
    <xf numFmtId="0" fontId="9" fillId="12" borderId="0" xfId="0" applyFont="1" applyFill="1" applyAlignment="1" applyProtection="1">
      <alignment horizontal="left" vertical="center"/>
    </xf>
    <xf numFmtId="0" fontId="9" fillId="12" borderId="0" xfId="0" applyFont="1" applyFill="1" applyAlignment="1" applyProtection="1">
      <alignment horizontal="left" vertical="center" wrapText="1"/>
    </xf>
    <xf numFmtId="0" fontId="9" fillId="12" borderId="0" xfId="0" applyFont="1" applyFill="1" applyAlignment="1" applyProtection="1">
      <alignment vertical="center"/>
    </xf>
    <xf numFmtId="0" fontId="0" fillId="0" borderId="0" xfId="0" applyAlignment="1" applyProtection="1">
      <alignment horizontal="left" wrapText="1"/>
    </xf>
    <xf numFmtId="0" fontId="0" fillId="8" borderId="0" xfId="0" applyFill="1" applyBorder="1" applyAlignment="1" applyProtection="1">
      <alignment vertical="center"/>
    </xf>
    <xf numFmtId="0" fontId="3" fillId="8" borderId="0" xfId="0" applyFont="1" applyFill="1" applyAlignment="1" applyProtection="1">
      <alignment horizontal="right" vertical="top" wrapText="1"/>
    </xf>
    <xf numFmtId="0" fontId="0" fillId="0" borderId="26" xfId="0" applyBorder="1" applyAlignment="1" applyProtection="1"/>
    <xf numFmtId="0" fontId="0" fillId="8" borderId="26" xfId="0" applyFill="1" applyBorder="1" applyAlignment="1" applyProtection="1">
      <alignment vertical="center"/>
    </xf>
    <xf numFmtId="3" fontId="0" fillId="12" borderId="0" xfId="0" applyNumberFormat="1" applyFill="1" applyAlignment="1" applyProtection="1">
      <alignment horizontal="center" vertical="center"/>
    </xf>
    <xf numFmtId="0" fontId="17" fillId="8" borderId="26" xfId="0" applyFont="1" applyFill="1" applyBorder="1" applyAlignment="1" applyProtection="1"/>
    <xf numFmtId="0" fontId="0" fillId="8" borderId="0" xfId="0" applyFont="1" applyFill="1" applyAlignment="1" applyProtection="1">
      <alignment horizontal="left" vertical="top"/>
    </xf>
    <xf numFmtId="4" fontId="0" fillId="13" borderId="0" xfId="0" applyNumberFormat="1" applyFill="1" applyAlignment="1" applyProtection="1">
      <alignment horizontal="center" vertical="center"/>
    </xf>
    <xf numFmtId="0" fontId="9" fillId="8" borderId="26" xfId="0" applyFont="1" applyFill="1" applyBorder="1" applyAlignment="1" applyProtection="1">
      <alignment vertical="center"/>
    </xf>
    <xf numFmtId="0" fontId="4" fillId="8" borderId="0" xfId="0" applyFont="1" applyFill="1" applyAlignment="1" applyProtection="1">
      <alignment horizontal="right" vertical="center"/>
    </xf>
    <xf numFmtId="0" fontId="9" fillId="8" borderId="0" xfId="0" applyFont="1" applyFill="1" applyAlignment="1" applyProtection="1">
      <alignment horizontal="left" vertical="center"/>
    </xf>
    <xf numFmtId="3" fontId="9" fillId="8" borderId="0" xfId="0" applyNumberFormat="1" applyFont="1" applyFill="1" applyAlignment="1" applyProtection="1">
      <alignment horizontal="left" vertical="center"/>
    </xf>
    <xf numFmtId="0" fontId="4" fillId="8" borderId="0" xfId="0" applyFont="1" applyFill="1" applyAlignment="1" applyProtection="1">
      <alignment vertical="center"/>
    </xf>
    <xf numFmtId="168" fontId="9" fillId="8" borderId="0" xfId="0" applyNumberFormat="1" applyFont="1" applyFill="1" applyAlignment="1" applyProtection="1">
      <alignment horizontal="left" vertical="center"/>
    </xf>
    <xf numFmtId="4" fontId="0" fillId="8" borderId="0" xfId="0" applyNumberFormat="1" applyFill="1" applyAlignment="1" applyProtection="1">
      <alignment horizontal="center" vertical="center"/>
    </xf>
    <xf numFmtId="0" fontId="4" fillId="14" borderId="26" xfId="0" applyFont="1" applyFill="1" applyBorder="1" applyAlignment="1" applyProtection="1">
      <alignment horizontal="center" vertical="center"/>
    </xf>
    <xf numFmtId="0" fontId="4" fillId="14" borderId="0" xfId="0" applyFont="1" applyFill="1" applyAlignment="1" applyProtection="1">
      <alignment horizontal="center" vertical="center"/>
    </xf>
    <xf numFmtId="0" fontId="0" fillId="14" borderId="0" xfId="0" applyFill="1" applyAlignment="1" applyProtection="1">
      <alignment vertical="center"/>
    </xf>
    <xf numFmtId="4" fontId="0" fillId="14" borderId="0" xfId="0" applyNumberFormat="1" applyFill="1" applyAlignment="1" applyProtection="1">
      <alignment horizontal="center" vertical="center"/>
    </xf>
    <xf numFmtId="0" fontId="4" fillId="15" borderId="26" xfId="0" applyFont="1" applyFill="1" applyBorder="1" applyAlignment="1" applyProtection="1">
      <alignment horizontal="left" vertical="center"/>
    </xf>
    <xf numFmtId="3" fontId="4" fillId="15" borderId="0" xfId="1" applyNumberFormat="1" applyFont="1" applyFill="1" applyBorder="1" applyAlignment="1" applyProtection="1">
      <alignment horizontal="center" vertical="center"/>
    </xf>
    <xf numFmtId="0" fontId="0" fillId="15" borderId="0" xfId="0" applyFill="1" applyAlignment="1" applyProtection="1">
      <alignment vertical="center"/>
    </xf>
    <xf numFmtId="4" fontId="0" fillId="15" borderId="0" xfId="0" applyNumberFormat="1" applyFill="1" applyAlignment="1" applyProtection="1">
      <alignment horizontal="center" vertical="center"/>
    </xf>
    <xf numFmtId="0" fontId="4" fillId="14" borderId="26" xfId="0" applyFont="1" applyFill="1" applyBorder="1" applyAlignment="1" applyProtection="1">
      <alignment horizontal="left" vertical="center"/>
    </xf>
    <xf numFmtId="39" fontId="4" fillId="14" borderId="0" xfId="1" applyNumberFormat="1" applyFont="1" applyFill="1" applyBorder="1" applyAlignment="1" applyProtection="1">
      <alignment horizontal="center" vertical="center"/>
    </xf>
    <xf numFmtId="0" fontId="9" fillId="13" borderId="27" xfId="0" applyFont="1" applyFill="1" applyBorder="1" applyAlignment="1" applyProtection="1">
      <alignment horizontal="center" vertical="center"/>
    </xf>
    <xf numFmtId="4" fontId="3" fillId="8" borderId="0" xfId="0" applyNumberFormat="1" applyFont="1" applyFill="1" applyAlignment="1" applyProtection="1">
      <alignment horizontal="center" vertical="center"/>
    </xf>
    <xf numFmtId="3" fontId="4" fillId="16" borderId="0" xfId="0" applyNumberFormat="1" applyFont="1" applyFill="1" applyBorder="1" applyAlignment="1" applyProtection="1">
      <alignment horizontal="center" vertical="center"/>
    </xf>
    <xf numFmtId="4" fontId="4" fillId="12" borderId="0" xfId="0" applyNumberFormat="1" applyFont="1" applyFill="1" applyBorder="1" applyAlignment="1" applyProtection="1">
      <alignment horizontal="center" vertical="center"/>
    </xf>
    <xf numFmtId="4" fontId="4" fillId="12" borderId="27" xfId="1" applyNumberFormat="1" applyFont="1" applyFill="1" applyBorder="1" applyAlignment="1" applyProtection="1">
      <alignment horizontal="center" vertical="center"/>
    </xf>
    <xf numFmtId="0" fontId="9" fillId="0" borderId="26" xfId="0" applyFont="1" applyBorder="1" applyAlignment="1" applyProtection="1">
      <alignment horizontal="right" vertical="center"/>
    </xf>
    <xf numFmtId="0" fontId="4" fillId="0" borderId="0" xfId="0" applyFont="1" applyAlignment="1" applyProtection="1">
      <alignment vertical="center"/>
    </xf>
    <xf numFmtId="0" fontId="9" fillId="17" borderId="26" xfId="0" applyFont="1" applyFill="1" applyBorder="1" applyAlignment="1" applyProtection="1">
      <alignment horizontal="left" vertical="center"/>
    </xf>
    <xf numFmtId="3" fontId="4" fillId="18" borderId="0" xfId="0" applyNumberFormat="1" applyFont="1" applyFill="1" applyAlignment="1" applyProtection="1">
      <alignment horizontal="center" vertical="center"/>
      <protection locked="0"/>
    </xf>
    <xf numFmtId="0" fontId="0" fillId="0" borderId="0" xfId="0" applyAlignment="1" applyProtection="1">
      <alignment vertical="center"/>
      <protection locked="0"/>
    </xf>
    <xf numFmtId="0" fontId="9" fillId="19" borderId="26" xfId="0" applyFont="1" applyFill="1" applyBorder="1" applyAlignment="1" applyProtection="1">
      <alignment horizontal="left" vertical="center"/>
    </xf>
    <xf numFmtId="4" fontId="4" fillId="11" borderId="0" xfId="0" applyNumberFormat="1" applyFont="1" applyFill="1" applyAlignment="1" applyProtection="1">
      <alignment horizontal="center" vertical="center"/>
      <protection locked="0"/>
    </xf>
    <xf numFmtId="0" fontId="0" fillId="0" borderId="0" xfId="0" applyAlignment="1" applyProtection="1">
      <protection locked="0"/>
    </xf>
    <xf numFmtId="0" fontId="4" fillId="17" borderId="26" xfId="0" applyFont="1" applyFill="1" applyBorder="1" applyAlignment="1" applyProtection="1">
      <alignment horizontal="left" vertical="center"/>
    </xf>
    <xf numFmtId="0" fontId="4" fillId="19" borderId="26" xfId="0" applyFont="1" applyFill="1" applyBorder="1" applyAlignment="1" applyProtection="1">
      <alignment horizontal="left" vertical="center"/>
    </xf>
    <xf numFmtId="0" fontId="0" fillId="0" borderId="0" xfId="0" applyAlignment="1" applyProtection="1">
      <alignment horizontal="center"/>
    </xf>
    <xf numFmtId="0" fontId="3" fillId="0" borderId="0" xfId="0" applyFont="1" applyAlignment="1" applyProtection="1">
      <alignment horizontal="center"/>
    </xf>
    <xf numFmtId="3" fontId="0" fillId="0" borderId="0" xfId="0" applyNumberFormat="1" applyAlignment="1" applyProtection="1">
      <alignment horizontal="center"/>
    </xf>
    <xf numFmtId="3" fontId="0" fillId="0" borderId="0" xfId="0" applyNumberFormat="1" applyAlignment="1" applyProtection="1"/>
    <xf numFmtId="4" fontId="0" fillId="0" borderId="0" xfId="0" applyNumberFormat="1" applyAlignment="1" applyProtection="1"/>
    <xf numFmtId="169" fontId="0" fillId="0" borderId="0" xfId="0" applyNumberFormat="1" applyAlignment="1" applyProtection="1"/>
    <xf numFmtId="0" fontId="3" fillId="0" borderId="0" xfId="0" applyFont="1" applyAlignment="1" applyProtection="1">
      <alignment horizontal="left"/>
    </xf>
    <xf numFmtId="3" fontId="3" fillId="0" borderId="0" xfId="0" applyNumberFormat="1" applyFont="1" applyAlignment="1" applyProtection="1">
      <alignment horizontal="center"/>
    </xf>
    <xf numFmtId="4" fontId="3" fillId="0" borderId="0" xfId="0" applyNumberFormat="1" applyFont="1" applyAlignment="1" applyProtection="1">
      <alignment horizontal="center"/>
    </xf>
    <xf numFmtId="4" fontId="0" fillId="0" borderId="0" xfId="0" applyNumberFormat="1" applyAlignment="1" applyProtection="1">
      <alignment horizontal="center"/>
    </xf>
    <xf numFmtId="0" fontId="0" fillId="20" borderId="0" xfId="0" applyFont="1" applyFill="1" applyAlignment="1" applyProtection="1"/>
    <xf numFmtId="0" fontId="0" fillId="21" borderId="0" xfId="0" applyFill="1" applyAlignment="1" applyProtection="1"/>
    <xf numFmtId="0" fontId="18" fillId="0" borderId="0" xfId="0" applyFont="1" applyAlignment="1" applyProtection="1">
      <alignment horizontal="left"/>
    </xf>
    <xf numFmtId="1" fontId="4" fillId="18" borderId="0" xfId="0" applyNumberFormat="1" applyFont="1" applyFill="1" applyAlignment="1" applyProtection="1">
      <alignment horizontal="center" vertical="center"/>
      <protection locked="0"/>
    </xf>
    <xf numFmtId="0" fontId="0" fillId="22" borderId="0" xfId="0" applyFill="1" applyAlignment="1" applyProtection="1"/>
    <xf numFmtId="0" fontId="0" fillId="22" borderId="0" xfId="0" applyFont="1" applyFill="1" applyAlignment="1" applyProtection="1"/>
    <xf numFmtId="0" fontId="0" fillId="0" borderId="0" xfId="0" pivotButton="1"/>
    <xf numFmtId="0" fontId="0" fillId="0" borderId="0" xfId="0" applyAlignment="1" applyProtection="1">
      <alignment horizontal="right"/>
    </xf>
    <xf numFmtId="0" fontId="0" fillId="0" borderId="0" xfId="0" applyFont="1" applyAlignment="1" applyProtection="1">
      <alignment horizontal="right" vertical="top"/>
    </xf>
    <xf numFmtId="0" fontId="0" fillId="11" borderId="21" xfId="0" applyFont="1" applyFill="1" applyBorder="1" applyAlignment="1" applyProtection="1">
      <alignment horizontal="left" vertical="center" wrapText="1"/>
    </xf>
    <xf numFmtId="0" fontId="0" fillId="0" borderId="21" xfId="0" applyFont="1" applyFill="1" applyBorder="1" applyAlignment="1" applyProtection="1">
      <alignment vertical="center" wrapText="1"/>
    </xf>
    <xf numFmtId="0" fontId="14" fillId="23" borderId="0" xfId="2" applyFont="1" applyFill="1" applyBorder="1" applyAlignment="1" applyProtection="1">
      <alignment horizontal="center" vertical="center"/>
    </xf>
    <xf numFmtId="0" fontId="9" fillId="0" borderId="0" xfId="0" applyFont="1" applyAlignment="1" applyProtection="1"/>
    <xf numFmtId="0" fontId="3" fillId="24" borderId="0" xfId="0" applyFont="1" applyFill="1" applyAlignment="1" applyProtection="1">
      <alignment horizontal="right" vertical="center"/>
    </xf>
    <xf numFmtId="0" fontId="3" fillId="24" borderId="0" xfId="0" applyFont="1" applyFill="1" applyAlignment="1" applyProtection="1">
      <alignment horizontal="right" vertical="top" wrapText="1"/>
    </xf>
    <xf numFmtId="0" fontId="0" fillId="25" borderId="0" xfId="0" applyFill="1" applyAlignment="1" applyProtection="1">
      <alignment horizontal="left"/>
    </xf>
    <xf numFmtId="0" fontId="0" fillId="25" borderId="0" xfId="0" applyFill="1" applyAlignment="1" applyProtection="1">
      <alignment horizontal="left" wrapText="1"/>
    </xf>
    <xf numFmtId="0" fontId="0" fillId="25" borderId="0" xfId="0" applyFill="1" applyAlignment="1" applyProtection="1"/>
    <xf numFmtId="0" fontId="20" fillId="25" borderId="0" xfId="0" applyFont="1" applyFill="1" applyAlignment="1" applyProtection="1">
      <alignment horizontal="left" vertical="top"/>
    </xf>
    <xf numFmtId="0" fontId="0" fillId="25" borderId="0" xfId="0" applyFont="1" applyFill="1" applyAlignment="1" applyProtection="1">
      <alignment horizontal="left" vertical="top" wrapText="1"/>
    </xf>
    <xf numFmtId="0" fontId="0" fillId="0" borderId="0" xfId="0" applyNumberFormat="1"/>
    <xf numFmtId="0" fontId="0" fillId="0" borderId="0" xfId="0" applyAlignment="1">
      <alignment horizontal="left"/>
    </xf>
    <xf numFmtId="0" fontId="18" fillId="0" borderId="0" xfId="0" applyFont="1"/>
    <xf numFmtId="0" fontId="4" fillId="27" borderId="25" xfId="0" applyFont="1" applyFill="1" applyBorder="1" applyAlignment="1" applyProtection="1">
      <alignment vertical="center" wrapText="1"/>
      <protection locked="0"/>
    </xf>
    <xf numFmtId="0" fontId="4" fillId="27" borderId="25" xfId="0" applyFont="1" applyFill="1" applyBorder="1" applyAlignment="1" applyProtection="1">
      <alignment vertical="top" wrapText="1"/>
      <protection locked="0"/>
    </xf>
    <xf numFmtId="0" fontId="4" fillId="28" borderId="25" xfId="0" applyFont="1" applyFill="1" applyBorder="1" applyAlignment="1" applyProtection="1">
      <alignment vertical="top" wrapText="1"/>
      <protection locked="0"/>
    </xf>
    <xf numFmtId="0" fontId="4" fillId="27" borderId="25" xfId="0" applyFont="1" applyFill="1" applyBorder="1" applyAlignment="1" applyProtection="1">
      <alignment horizontal="center" vertical="center"/>
      <protection locked="0"/>
    </xf>
    <xf numFmtId="0" fontId="4" fillId="28" borderId="25" xfId="0" applyFont="1" applyFill="1" applyBorder="1" applyAlignment="1" applyProtection="1">
      <alignment horizontal="center" vertical="center"/>
      <protection locked="0"/>
    </xf>
    <xf numFmtId="0" fontId="4" fillId="27" borderId="25" xfId="0" applyFont="1" applyFill="1" applyBorder="1" applyAlignment="1" applyProtection="1">
      <alignment horizontal="left" vertical="center"/>
      <protection locked="0"/>
    </xf>
    <xf numFmtId="0" fontId="4" fillId="28" borderId="25" xfId="0" applyFont="1" applyFill="1" applyBorder="1" applyAlignment="1" applyProtection="1">
      <alignment horizontal="left" vertical="center"/>
      <protection locked="0"/>
    </xf>
    <xf numFmtId="0" fontId="4" fillId="27" borderId="25" xfId="0" applyFont="1" applyFill="1" applyBorder="1" applyAlignment="1" applyProtection="1">
      <alignment vertical="center"/>
      <protection locked="0"/>
    </xf>
    <xf numFmtId="0" fontId="4" fillId="28" borderId="25" xfId="0" applyFont="1" applyFill="1" applyBorder="1" applyAlignment="1" applyProtection="1">
      <alignment vertical="center"/>
      <protection locked="0"/>
    </xf>
    <xf numFmtId="0" fontId="4" fillId="28" borderId="25" xfId="0" applyFont="1" applyFill="1" applyBorder="1" applyAlignment="1" applyProtection="1">
      <alignment horizontal="center" vertical="center" wrapText="1"/>
      <protection locked="0"/>
    </xf>
    <xf numFmtId="0" fontId="4" fillId="29" borderId="25" xfId="0" applyFont="1" applyFill="1" applyBorder="1" applyAlignment="1" applyProtection="1">
      <alignment horizontal="left" vertical="center"/>
      <protection locked="0"/>
    </xf>
    <xf numFmtId="0" fontId="8" fillId="2" borderId="40" xfId="0" applyFont="1" applyFill="1" applyBorder="1" applyAlignment="1" applyProtection="1">
      <alignment horizontal="center" vertical="center" wrapText="1"/>
    </xf>
    <xf numFmtId="0" fontId="8" fillId="0" borderId="42" xfId="0" applyFont="1" applyBorder="1" applyAlignment="1" applyProtection="1">
      <alignment vertical="center" wrapText="1"/>
    </xf>
    <xf numFmtId="0" fontId="8" fillId="0" borderId="40" xfId="0" applyFont="1" applyBorder="1" applyAlignment="1" applyProtection="1">
      <alignment vertical="center" wrapText="1"/>
    </xf>
    <xf numFmtId="0" fontId="8" fillId="0" borderId="44" xfId="0" applyFont="1" applyBorder="1" applyAlignment="1" applyProtection="1">
      <alignment vertical="center" wrapText="1"/>
    </xf>
    <xf numFmtId="3" fontId="26" fillId="0" borderId="0" xfId="0" applyNumberFormat="1" applyFont="1" applyAlignment="1" applyProtection="1"/>
    <xf numFmtId="0" fontId="26" fillId="0" borderId="0" xfId="0" applyFont="1"/>
    <xf numFmtId="0" fontId="29" fillId="2" borderId="51" xfId="0" applyFont="1" applyFill="1" applyBorder="1" applyAlignment="1" applyProtection="1">
      <alignment horizontal="center" vertical="center" wrapText="1"/>
    </xf>
    <xf numFmtId="0" fontId="29" fillId="0" borderId="53" xfId="0" applyFont="1" applyBorder="1" applyAlignment="1" applyProtection="1">
      <alignment horizontal="center" vertical="center" wrapText="1"/>
    </xf>
    <xf numFmtId="0" fontId="29" fillId="0" borderId="55" xfId="0" applyFont="1" applyBorder="1" applyAlignment="1" applyProtection="1">
      <alignment horizontal="center" vertical="center" wrapText="1"/>
    </xf>
    <xf numFmtId="0" fontId="8" fillId="3" borderId="0" xfId="0" applyFont="1" applyFill="1" applyBorder="1" applyAlignment="1" applyProtection="1">
      <alignment horizontal="centerContinuous" vertical="center"/>
    </xf>
    <xf numFmtId="0" fontId="8" fillId="3" borderId="59" xfId="0" applyFont="1" applyFill="1" applyBorder="1" applyAlignment="1" applyProtection="1">
      <alignment horizontal="centerContinuous" vertical="center"/>
    </xf>
    <xf numFmtId="0" fontId="26" fillId="8" borderId="15" xfId="0" applyFont="1" applyFill="1" applyBorder="1" applyAlignment="1" applyProtection="1"/>
    <xf numFmtId="0" fontId="26" fillId="0" borderId="0" xfId="0" applyFont="1" applyAlignment="1" applyProtection="1">
      <alignment vertical="center"/>
    </xf>
    <xf numFmtId="0" fontId="3" fillId="26" borderId="0" xfId="0" applyFont="1" applyFill="1" applyAlignment="1" applyProtection="1">
      <alignment horizontal="right" vertical="top"/>
    </xf>
    <xf numFmtId="0" fontId="26" fillId="0" borderId="0" xfId="0" applyFont="1" applyAlignment="1">
      <alignment vertical="top"/>
    </xf>
    <xf numFmtId="0" fontId="35" fillId="30" borderId="0" xfId="0" applyFont="1" applyFill="1" applyAlignment="1" applyProtection="1">
      <alignment vertical="center"/>
    </xf>
    <xf numFmtId="0" fontId="35" fillId="30" borderId="0" xfId="0" applyFont="1" applyFill="1" applyAlignment="1" applyProtection="1">
      <alignment horizontal="center" vertical="center"/>
    </xf>
    <xf numFmtId="0" fontId="36" fillId="31" borderId="0" xfId="0" applyFont="1" applyFill="1" applyAlignment="1" applyProtection="1">
      <alignment vertical="center"/>
    </xf>
    <xf numFmtId="0" fontId="36" fillId="31" borderId="0" xfId="0" applyFont="1" applyFill="1" applyAlignment="1" applyProtection="1">
      <alignment horizontal="center" vertical="center"/>
    </xf>
    <xf numFmtId="0" fontId="37" fillId="30" borderId="0" xfId="0" applyFont="1" applyFill="1" applyAlignment="1" applyProtection="1">
      <alignment vertical="center"/>
    </xf>
    <xf numFmtId="164" fontId="37" fillId="30" borderId="0" xfId="1" applyFont="1" applyFill="1" applyBorder="1" applyAlignment="1" applyProtection="1">
      <alignment horizontal="center" vertical="center"/>
    </xf>
    <xf numFmtId="0" fontId="38" fillId="31" borderId="0" xfId="0" applyFont="1" applyFill="1" applyAlignment="1" applyProtection="1">
      <alignment vertical="center"/>
    </xf>
    <xf numFmtId="164" fontId="38" fillId="31" borderId="0" xfId="1" applyFont="1" applyFill="1" applyBorder="1" applyAlignment="1" applyProtection="1">
      <alignment horizontal="center" vertical="center"/>
    </xf>
    <xf numFmtId="165" fontId="6" fillId="4" borderId="59" xfId="1" applyNumberFormat="1" applyFont="1" applyFill="1" applyBorder="1" applyAlignment="1" applyProtection="1">
      <alignment horizontal="center" vertical="center"/>
    </xf>
    <xf numFmtId="0" fontId="3" fillId="5" borderId="61" xfId="0" applyFont="1" applyFill="1" applyBorder="1" applyAlignment="1" applyProtection="1">
      <alignment horizontal="center" vertical="center" wrapText="1"/>
    </xf>
    <xf numFmtId="166" fontId="7" fillId="6" borderId="60" xfId="1" applyNumberFormat="1" applyFont="1" applyFill="1" applyBorder="1" applyAlignment="1" applyProtection="1">
      <alignment horizontal="center" vertical="center"/>
    </xf>
    <xf numFmtId="3" fontId="6" fillId="4" borderId="0" xfId="1" applyNumberFormat="1" applyFont="1" applyFill="1" applyBorder="1" applyAlignment="1" applyProtection="1">
      <alignment horizontal="center" vertical="center"/>
    </xf>
    <xf numFmtId="0" fontId="3" fillId="5" borderId="5" xfId="0" applyFont="1" applyFill="1" applyBorder="1" applyAlignment="1" applyProtection="1">
      <alignment horizontal="center" vertical="center" wrapText="1"/>
    </xf>
    <xf numFmtId="167" fontId="7" fillId="6" borderId="0" xfId="1" applyNumberFormat="1" applyFont="1" applyFill="1" applyBorder="1" applyAlignment="1" applyProtection="1">
      <alignment horizontal="center" vertical="center"/>
    </xf>
    <xf numFmtId="0" fontId="1" fillId="0" borderId="0"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4" fillId="2" borderId="2" xfId="0" applyFont="1" applyFill="1" applyBorder="1" applyAlignment="1" applyProtection="1">
      <alignment horizontal="center" vertical="center"/>
    </xf>
    <xf numFmtId="0" fontId="0" fillId="2" borderId="3" xfId="0" applyFont="1" applyFill="1" applyBorder="1" applyAlignment="1" applyProtection="1">
      <alignment horizontal="center" vertical="center" wrapText="1"/>
    </xf>
    <xf numFmtId="0" fontId="4" fillId="2" borderId="4" xfId="0" applyFont="1" applyFill="1" applyBorder="1" applyAlignment="1" applyProtection="1">
      <alignment horizontal="center" vertical="center"/>
    </xf>
    <xf numFmtId="0" fontId="18" fillId="0" borderId="0" xfId="0" applyFont="1" applyBorder="1" applyAlignment="1" applyProtection="1">
      <alignment horizontal="center" vertical="center"/>
    </xf>
    <xf numFmtId="0" fontId="18" fillId="0" borderId="41" xfId="0" applyFont="1" applyBorder="1" applyAlignment="1" applyProtection="1">
      <alignment horizontal="center" vertical="center"/>
    </xf>
    <xf numFmtId="0" fontId="17" fillId="0" borderId="37" xfId="0" applyFont="1" applyBorder="1" applyAlignment="1" applyProtection="1">
      <alignment horizontal="center" vertical="center" wrapText="1"/>
    </xf>
    <xf numFmtId="0" fontId="17" fillId="0" borderId="38" xfId="0" applyFont="1" applyBorder="1" applyAlignment="1" applyProtection="1">
      <alignment horizontal="center" vertical="center" wrapText="1"/>
    </xf>
    <xf numFmtId="0" fontId="17" fillId="0" borderId="39" xfId="0" applyFont="1" applyBorder="1" applyAlignment="1" applyProtection="1">
      <alignment horizontal="center" vertical="center" wrapText="1"/>
    </xf>
    <xf numFmtId="0" fontId="8" fillId="2" borderId="6" xfId="0" applyFont="1" applyFill="1" applyBorder="1" applyAlignment="1" applyProtection="1">
      <alignment horizontal="center" vertical="center"/>
    </xf>
    <xf numFmtId="0" fontId="8" fillId="2" borderId="0" xfId="0" applyFont="1" applyFill="1" applyBorder="1" applyAlignment="1" applyProtection="1">
      <alignment horizontal="center" vertical="center"/>
    </xf>
    <xf numFmtId="0" fontId="8" fillId="2" borderId="41" xfId="0" applyFont="1" applyFill="1" applyBorder="1" applyAlignment="1" applyProtection="1">
      <alignment horizontal="center" vertical="center"/>
    </xf>
    <xf numFmtId="4" fontId="29" fillId="0" borderId="7" xfId="0" applyNumberFormat="1" applyFont="1" applyBorder="1" applyAlignment="1" applyProtection="1">
      <alignment horizontal="center" vertical="center"/>
    </xf>
    <xf numFmtId="0" fontId="18" fillId="0" borderId="8" xfId="0" applyFont="1" applyBorder="1" applyAlignment="1" applyProtection="1">
      <alignment horizontal="center" vertical="center"/>
    </xf>
    <xf numFmtId="0" fontId="18" fillId="0" borderId="43" xfId="0" applyFont="1" applyBorder="1" applyAlignment="1" applyProtection="1">
      <alignment horizontal="center" vertical="center"/>
    </xf>
    <xf numFmtId="3" fontId="29" fillId="0" borderId="6" xfId="0" applyNumberFormat="1" applyFont="1" applyBorder="1" applyAlignment="1" applyProtection="1">
      <alignment horizontal="center" vertical="center"/>
    </xf>
    <xf numFmtId="37" fontId="29" fillId="0" borderId="6" xfId="1" applyNumberFormat="1" applyFont="1" applyBorder="1" applyAlignment="1" applyProtection="1">
      <alignment horizontal="center" vertical="center"/>
    </xf>
    <xf numFmtId="170" fontId="30" fillId="0" borderId="57" xfId="3" applyNumberFormat="1" applyFont="1" applyBorder="1" applyAlignment="1" applyProtection="1">
      <alignment horizontal="center" vertical="center"/>
    </xf>
    <xf numFmtId="170" fontId="30" fillId="0" borderId="58" xfId="3" applyNumberFormat="1" applyFont="1" applyBorder="1" applyAlignment="1" applyProtection="1">
      <alignment horizontal="center" vertical="center"/>
    </xf>
    <xf numFmtId="0" fontId="0" fillId="0" borderId="0" xfId="0" applyAlignment="1">
      <alignment horizontal="left" vertical="top" wrapText="1"/>
    </xf>
    <xf numFmtId="0" fontId="29" fillId="0" borderId="48" xfId="0" applyFont="1" applyBorder="1" applyAlignment="1" applyProtection="1">
      <alignment horizontal="center" vertical="center" wrapText="1"/>
    </xf>
    <xf numFmtId="0" fontId="29" fillId="0" borderId="49" xfId="0" applyFont="1" applyBorder="1" applyAlignment="1" applyProtection="1">
      <alignment horizontal="center" vertical="center" wrapText="1"/>
    </xf>
    <xf numFmtId="0" fontId="29" fillId="0" borderId="50" xfId="0" applyFont="1" applyBorder="1" applyAlignment="1" applyProtection="1">
      <alignment horizontal="center" vertical="center" wrapText="1"/>
    </xf>
    <xf numFmtId="0" fontId="29" fillId="2" borderId="0" xfId="0" applyFont="1" applyFill="1" applyBorder="1" applyAlignment="1" applyProtection="1">
      <alignment horizontal="center" vertical="center"/>
    </xf>
    <xf numFmtId="0" fontId="29" fillId="2" borderId="52" xfId="0" applyFont="1" applyFill="1" applyBorder="1" applyAlignment="1" applyProtection="1">
      <alignment horizontal="center" vertical="center"/>
    </xf>
    <xf numFmtId="170" fontId="30" fillId="0" borderId="8" xfId="3" applyNumberFormat="1" applyFont="1" applyBorder="1" applyAlignment="1" applyProtection="1">
      <alignment horizontal="center" vertical="center"/>
    </xf>
    <xf numFmtId="170" fontId="30" fillId="0" borderId="54" xfId="3" applyNumberFormat="1" applyFont="1" applyBorder="1" applyAlignment="1" applyProtection="1">
      <alignment horizontal="center" vertical="center"/>
    </xf>
    <xf numFmtId="0" fontId="29" fillId="2" borderId="6" xfId="0" applyFont="1" applyFill="1" applyBorder="1" applyAlignment="1" applyProtection="1">
      <alignment horizontal="center" vertical="center" wrapText="1"/>
    </xf>
    <xf numFmtId="37" fontId="29" fillId="0" borderId="7" xfId="1" applyNumberFormat="1" applyFont="1" applyBorder="1" applyAlignment="1" applyProtection="1">
      <alignment horizontal="center" vertical="center"/>
    </xf>
    <xf numFmtId="37" fontId="29" fillId="0" borderId="56" xfId="1" applyNumberFormat="1" applyFont="1" applyBorder="1" applyAlignment="1" applyProtection="1">
      <alignment horizontal="center" vertical="center"/>
    </xf>
    <xf numFmtId="0" fontId="18" fillId="0" borderId="46" xfId="0" applyFont="1" applyBorder="1" applyAlignment="1" applyProtection="1">
      <alignment horizontal="center" vertical="center"/>
    </xf>
    <xf numFmtId="0" fontId="18" fillId="0" borderId="47" xfId="0" applyFont="1" applyBorder="1" applyAlignment="1" applyProtection="1">
      <alignment horizontal="center" vertical="center"/>
    </xf>
    <xf numFmtId="3" fontId="29" fillId="0" borderId="45" xfId="0" applyNumberFormat="1" applyFont="1" applyBorder="1" applyAlignment="1" applyProtection="1">
      <alignment horizontal="center" vertical="center"/>
    </xf>
    <xf numFmtId="0" fontId="10" fillId="0" borderId="0" xfId="2" applyFont="1" applyBorder="1" applyAlignment="1" applyProtection="1">
      <alignment horizontal="center" vertical="center" wrapText="1"/>
    </xf>
    <xf numFmtId="0" fontId="12" fillId="3" borderId="13" xfId="0" applyFont="1" applyFill="1" applyBorder="1" applyAlignment="1" applyProtection="1">
      <alignment horizontal="center" vertical="center" wrapText="1"/>
    </xf>
    <xf numFmtId="0" fontId="12" fillId="3" borderId="36" xfId="0" applyFont="1" applyFill="1" applyBorder="1" applyAlignment="1" applyProtection="1">
      <alignment horizontal="center" vertical="center" wrapText="1"/>
    </xf>
    <xf numFmtId="0" fontId="12" fillId="3" borderId="14" xfId="0" applyFont="1" applyFill="1" applyBorder="1" applyAlignment="1" applyProtection="1">
      <alignment horizontal="center" vertical="center" wrapText="1"/>
    </xf>
    <xf numFmtId="0" fontId="0" fillId="3" borderId="17" xfId="0" applyFont="1" applyFill="1" applyBorder="1" applyAlignment="1" applyProtection="1">
      <alignment horizontal="left" vertical="top" wrapText="1"/>
    </xf>
    <xf numFmtId="0" fontId="0" fillId="8" borderId="15" xfId="0" applyFont="1" applyFill="1" applyBorder="1" applyAlignment="1" applyProtection="1">
      <alignment horizontal="left" vertical="top" wrapText="1"/>
    </xf>
    <xf numFmtId="0" fontId="0" fillId="3" borderId="18" xfId="0" applyFont="1" applyFill="1" applyBorder="1" applyAlignment="1" applyProtection="1">
      <alignment horizontal="left" vertical="top" wrapText="1"/>
    </xf>
    <xf numFmtId="0" fontId="0" fillId="3" borderId="20" xfId="0" applyFont="1" applyFill="1" applyBorder="1" applyAlignment="1" applyProtection="1">
      <alignment horizontal="left" vertical="top" wrapText="1"/>
    </xf>
    <xf numFmtId="0" fontId="2" fillId="0" borderId="0" xfId="0" applyFont="1" applyBorder="1" applyAlignment="1" applyProtection="1">
      <alignment horizontal="left" vertical="center"/>
    </xf>
    <xf numFmtId="0" fontId="10" fillId="0" borderId="0" xfId="2" applyBorder="1" applyAlignment="1" applyProtection="1">
      <alignment horizontal="center" vertical="center" wrapText="1"/>
    </xf>
    <xf numFmtId="0" fontId="10" fillId="0" borderId="0" xfId="2" applyBorder="1" applyAlignment="1" applyProtection="1">
      <alignment horizontal="center" vertical="center"/>
    </xf>
    <xf numFmtId="0" fontId="10" fillId="0" borderId="0" xfId="2" applyFont="1" applyBorder="1" applyAlignment="1" applyProtection="1">
      <alignment horizontal="center" vertical="center"/>
    </xf>
    <xf numFmtId="0" fontId="26" fillId="0" borderId="0" xfId="0" applyFont="1" applyAlignment="1" applyProtection="1">
      <alignment horizontal="center" vertical="center" wrapText="1"/>
    </xf>
    <xf numFmtId="0" fontId="26" fillId="0" borderId="0" xfId="0" applyFont="1" applyAlignment="1" applyProtection="1">
      <alignment horizontal="center" wrapText="1"/>
    </xf>
    <xf numFmtId="0" fontId="26" fillId="0" borderId="0" xfId="0" applyFont="1" applyAlignment="1" applyProtection="1">
      <alignment horizontal="center"/>
    </xf>
    <xf numFmtId="0" fontId="0" fillId="8" borderId="28" xfId="0" applyFill="1" applyBorder="1" applyAlignment="1" applyProtection="1">
      <alignment horizontal="left" vertical="top" wrapText="1"/>
    </xf>
    <xf numFmtId="0" fontId="0" fillId="8" borderId="29" xfId="0" applyFill="1" applyBorder="1" applyAlignment="1" applyProtection="1">
      <alignment horizontal="left" vertical="top" wrapText="1"/>
    </xf>
    <xf numFmtId="0" fontId="0" fillId="8" borderId="30" xfId="0" applyFill="1" applyBorder="1" applyAlignment="1" applyProtection="1">
      <alignment horizontal="left" vertical="top" wrapText="1"/>
    </xf>
    <xf numFmtId="0" fontId="0" fillId="8" borderId="31" xfId="0" applyFill="1" applyBorder="1" applyAlignment="1" applyProtection="1">
      <alignment horizontal="left" vertical="top" wrapText="1"/>
    </xf>
    <xf numFmtId="0" fontId="0" fillId="8" borderId="0" xfId="0" applyFill="1" applyBorder="1" applyAlignment="1" applyProtection="1">
      <alignment horizontal="left" vertical="top" wrapText="1"/>
    </xf>
    <xf numFmtId="0" fontId="0" fillId="8" borderId="32" xfId="0" applyFill="1" applyBorder="1" applyAlignment="1" applyProtection="1">
      <alignment horizontal="left" vertical="top" wrapText="1"/>
    </xf>
    <xf numFmtId="0" fontId="0" fillId="8" borderId="33" xfId="0" applyFill="1" applyBorder="1" applyAlignment="1" applyProtection="1">
      <alignment horizontal="left" vertical="top" wrapText="1"/>
    </xf>
    <xf numFmtId="0" fontId="0" fillId="8" borderId="34" xfId="0" applyFill="1" applyBorder="1" applyAlignment="1" applyProtection="1">
      <alignment horizontal="left" vertical="top" wrapText="1"/>
    </xf>
    <xf numFmtId="0" fontId="0" fillId="8" borderId="35" xfId="0" applyFill="1" applyBorder="1" applyAlignment="1" applyProtection="1">
      <alignment horizontal="left" vertical="top" wrapText="1"/>
    </xf>
    <xf numFmtId="0" fontId="31" fillId="0" borderId="0" xfId="0" applyFont="1" applyAlignment="1" applyProtection="1">
      <alignment horizontal="left" vertical="top" wrapText="1"/>
    </xf>
    <xf numFmtId="0" fontId="0" fillId="0" borderId="0" xfId="0" applyAlignment="1" applyProtection="1">
      <alignment horizontal="left" vertical="top"/>
    </xf>
    <xf numFmtId="0" fontId="0" fillId="8" borderId="15" xfId="0" applyFont="1" applyFill="1" applyBorder="1" applyAlignment="1" applyProtection="1">
      <alignment horizontal="left" wrapText="1"/>
    </xf>
    <xf numFmtId="0" fontId="22" fillId="25" borderId="0" xfId="0" applyFont="1" applyFill="1" applyBorder="1" applyAlignment="1" applyProtection="1">
      <alignment horizontal="left" vertical="top" wrapText="1"/>
    </xf>
    <xf numFmtId="0" fontId="24" fillId="25" borderId="0" xfId="0" applyFont="1" applyFill="1" applyBorder="1" applyAlignment="1" applyProtection="1">
      <alignment horizontal="left" vertical="top" wrapText="1"/>
    </xf>
    <xf numFmtId="0" fontId="0" fillId="8" borderId="0" xfId="0" applyFill="1" applyBorder="1" applyAlignment="1" applyProtection="1">
      <alignment horizontal="center" vertical="center" wrapText="1"/>
    </xf>
    <xf numFmtId="0" fontId="32" fillId="25" borderId="0" xfId="0" applyFont="1" applyFill="1" applyAlignment="1" applyProtection="1">
      <alignment horizontal="left" vertical="top" wrapText="1"/>
    </xf>
    <xf numFmtId="0" fontId="4" fillId="0" borderId="0" xfId="0" applyFont="1" applyAlignment="1">
      <alignment horizontal="right" vertical="center"/>
    </xf>
    <xf numFmtId="15" fontId="4" fillId="31" borderId="0" xfId="0" applyNumberFormat="1" applyFont="1" applyFill="1" applyAlignment="1" applyProtection="1">
      <alignment horizontal="center" vertical="center"/>
      <protection locked="0"/>
    </xf>
    <xf numFmtId="0" fontId="4" fillId="31" borderId="0" xfId="0" applyNumberFormat="1" applyFont="1" applyFill="1" applyAlignment="1" applyProtection="1">
      <alignment horizontal="center" vertical="center"/>
      <protection locked="0"/>
    </xf>
  </cellXfs>
  <cellStyles count="4">
    <cellStyle name="Comma" xfId="1" builtinId="3"/>
    <cellStyle name="Hyperlink" xfId="2" builtinId="8"/>
    <cellStyle name="Normal" xfId="0" builtinId="0"/>
    <cellStyle name="Percent" xfId="3" builtinId="5"/>
  </cellStyles>
  <dxfs count="28">
    <dxf>
      <numFmt numFmtId="0" formatCode="General"/>
    </dxf>
    <dxf>
      <numFmt numFmtId="0" formatCode="General"/>
    </dxf>
    <dxf>
      <numFmt numFmtId="0" formatCode="General"/>
    </dxf>
    <dxf>
      <alignment horizontal="center" vertical="bottom" textRotation="0" wrapText="0" indent="0" justifyLastLine="0" shrinkToFit="0" readingOrder="0"/>
      <protection locked="1" hidden="0"/>
    </dxf>
    <dxf>
      <numFmt numFmtId="3" formatCode="#,##0"/>
      <alignment horizontal="general" vertical="bottom" textRotation="0" wrapText="0" indent="0" justifyLastLine="0" shrinkToFit="0" readingOrder="0"/>
      <protection locked="1" hidden="0"/>
    </dxf>
    <dxf>
      <numFmt numFmtId="4" formatCode="#,##0.00"/>
    </dxf>
    <dxf>
      <numFmt numFmtId="0" formatCode="General"/>
    </dxf>
    <dxf>
      <numFmt numFmtId="3" formatCode="#,##0"/>
    </dxf>
    <dxf>
      <numFmt numFmtId="3" formatCode="#,##0"/>
    </dxf>
    <dxf>
      <numFmt numFmtId="0" formatCode="General"/>
    </dxf>
    <dxf>
      <fill>
        <patternFill patternType="solid">
          <bgColor theme="9" tint="0.39997558519241921"/>
        </patternFill>
      </fill>
      <protection locked="0" hidden="0"/>
    </dxf>
    <dxf>
      <fill>
        <patternFill patternType="solid">
          <fgColor rgb="FFF2F2F2"/>
          <bgColor theme="9" tint="0.59999389629810485"/>
        </patternFill>
      </fill>
      <protection locked="0" hidden="0"/>
    </dxf>
    <dxf>
      <fill>
        <patternFill patternType="solid">
          <fgColor rgb="FFF6F9D4"/>
          <bgColor theme="9" tint="0.39997558519241921"/>
        </patternFill>
      </fill>
      <protection locked="0" hidden="0"/>
    </dxf>
    <dxf>
      <fill>
        <patternFill patternType="solid">
          <fgColor rgb="FFF2F2F2"/>
          <bgColor theme="9" tint="0.59999389629810485"/>
        </patternFill>
      </fill>
      <protection locked="0" hidden="0"/>
    </dxf>
    <dxf>
      <fill>
        <patternFill patternType="solid">
          <fgColor rgb="FFF6F9D4"/>
          <bgColor theme="9" tint="0.39997558519241921"/>
        </patternFill>
      </fill>
      <protection locked="0" hidden="0"/>
    </dxf>
    <dxf>
      <fill>
        <patternFill patternType="solid">
          <fgColor rgb="FFF2F2F2"/>
          <bgColor theme="9" tint="0.59999389629810485"/>
        </patternFill>
      </fill>
      <protection locked="0" hidden="0"/>
    </dxf>
    <dxf>
      <protection locked="0" hidden="0"/>
    </dxf>
    <dxf>
      <fill>
        <patternFill patternType="solid">
          <fgColor rgb="FFF6F9D4"/>
          <bgColor theme="9" tint="0.39997558519241921"/>
        </patternFill>
      </fill>
      <protection locked="0" hidden="0"/>
    </dxf>
    <dxf>
      <fill>
        <patternFill patternType="solid">
          <bgColor theme="9" tint="0.59999389629810485"/>
        </patternFill>
      </fill>
      <protection locked="0" hidden="0"/>
    </dxf>
    <dxf>
      <fill>
        <patternFill patternType="solid">
          <fgColor rgb="FFF6F9D4"/>
          <bgColor theme="9" tint="0.39997558519241921"/>
        </patternFill>
      </fill>
      <protection locked="0" hidden="0"/>
    </dxf>
    <dxf>
      <fill>
        <patternFill patternType="solid">
          <bgColor theme="9" tint="0.59999389629810485"/>
        </patternFill>
      </fill>
      <protection locked="0" hidden="0"/>
    </dxf>
    <dxf>
      <fill>
        <patternFill patternType="solid">
          <fgColor rgb="FFF6F9D4"/>
          <bgColor theme="9" tint="0.39997558519241921"/>
        </patternFill>
      </fill>
      <protection locked="0" hidden="0"/>
    </dxf>
    <dxf>
      <fill>
        <patternFill patternType="solid">
          <bgColor theme="9" tint="0.59999389629810485"/>
        </patternFill>
      </fill>
      <protection locked="0" hidden="0"/>
    </dxf>
    <dxf>
      <fill>
        <patternFill patternType="solid">
          <fgColor rgb="FFF6F9D4"/>
          <bgColor theme="9" tint="0.39997558519241921"/>
        </patternFill>
      </fill>
      <protection locked="0" hidden="0"/>
    </dxf>
    <dxf>
      <fill>
        <patternFill patternType="solid">
          <bgColor theme="9" tint="0.59999389629810485"/>
        </patternFill>
      </fill>
      <protection locked="0" hidden="0"/>
    </dxf>
    <dxf>
      <fill>
        <patternFill patternType="solid">
          <fgColor rgb="FFF6F9D4"/>
          <bgColor theme="9" tint="0.39997558519241921"/>
        </patternFill>
      </fill>
      <protection locked="0" hidden="0"/>
    </dxf>
    <dxf>
      <fill>
        <patternFill patternType="solid">
          <bgColor theme="9" tint="0.59999389629810485"/>
        </patternFill>
      </fill>
      <protection locked="0" hidden="0"/>
    </dxf>
    <dxf>
      <fill>
        <patternFill patternType="solid">
          <bgColor theme="9" tint="0.59999389629810485"/>
        </patternFill>
      </fill>
      <protection locked="0" hidden="0"/>
    </dxf>
  </dxfs>
  <tableStyles count="0" defaultTableStyle="TableStyleMedium2" defaultPivotStyle="PivotStyleLight16"/>
  <colors>
    <indexedColors>
      <rgbColor rgb="FF000000"/>
      <rgbColor rgb="FFFFFFFF"/>
      <rgbColor rgb="FFC5000B"/>
      <rgbColor rgb="FFEEEEEE"/>
      <rgbColor rgb="FF0000FF"/>
      <rgbColor rgb="FFFFFF00"/>
      <rgbColor rgb="FFF2F2F2"/>
      <rgbColor rgb="FFA9D18E"/>
      <rgbColor rgb="FF7E0021"/>
      <rgbColor rgb="FF2E75B6"/>
      <rgbColor rgb="FF000080"/>
      <rgbColor rgb="FF81D41A"/>
      <rgbColor rgb="FF800080"/>
      <rgbColor rgb="FF0070C0"/>
      <rgbColor rgb="FFB3B3B3"/>
      <rgbColor rgb="FF808080"/>
      <rgbColor rgb="FF729FCF"/>
      <rgbColor rgb="FFDEDCE6"/>
      <rgbColor rgb="FFF6F9D4"/>
      <rgbColor rgb="FFDEEBF7"/>
      <rgbColor rgb="FF4B1F6F"/>
      <rgbColor rgb="FFE16173"/>
      <rgbColor rgb="FF0563C1"/>
      <rgbColor rgb="FFBDD7EE"/>
      <rgbColor rgb="FF000080"/>
      <rgbColor rgb="FFFF00FF"/>
      <rgbColor rgb="FFC5E0B4"/>
      <rgbColor rgb="FFDAE3F3"/>
      <rgbColor rgb="FF800080"/>
      <rgbColor rgb="FF800000"/>
      <rgbColor rgb="FF0084D1"/>
      <rgbColor rgb="FF0000FF"/>
      <rgbColor rgb="FF00B0F0"/>
      <rgbColor rgb="FFDEE6EF"/>
      <rgbColor rgb="FFEDEDED"/>
      <rgbColor rgb="FFE8F2A1"/>
      <rgbColor rgb="FF9DC3E6"/>
      <rgbColor rgb="FFD9D9D9"/>
      <rgbColor rgb="FFD0CECE"/>
      <rgbColor rgb="FFFFD7D7"/>
      <rgbColor rgb="FF4472C4"/>
      <rgbColor rgb="FF83CAFF"/>
      <rgbColor rgb="FFAECF00"/>
      <rgbColor rgb="FFFFD320"/>
      <rgbColor rgb="FFFF950E"/>
      <rgbColor rgb="FFFF420E"/>
      <rgbColor rgb="FF2F5597"/>
      <rgbColor rgb="FF999999"/>
      <rgbColor rgb="FF004586"/>
      <rgbColor rgb="FF579D1C"/>
      <rgbColor rgb="FF003300"/>
      <rgbColor rgb="FF314004"/>
      <rgbColor rgb="FF843C0B"/>
      <rgbColor rgb="FFFBE5D6"/>
      <rgbColor rgb="FF264478"/>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[Energy Management Tool (v2.1.4).xlsx]Charts!PivotTable3</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Electricity Consumption (kWh)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MU"/>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solidFill>
            <a:schemeClr val="accent1"/>
          </a:solidFill>
          <a:ln w="28575" cap="rnd">
            <a:solidFill>
              <a:schemeClr val="accent1"/>
            </a:solidFill>
            <a:round/>
          </a:ln>
          <a:effectLst/>
        </c:spPr>
        <c:marker>
          <c:symbol val="none"/>
        </c:marker>
      </c:pivotFmt>
      <c:pivotFmt>
        <c:idx val="18"/>
        <c:spPr>
          <a:ln w="28575" cap="rnd">
            <a:solidFill>
              <a:schemeClr val="accent1"/>
            </a:solidFill>
            <a:round/>
          </a:ln>
          <a:effectLst/>
        </c:spPr>
        <c:marker>
          <c:symbol val="none"/>
        </c:marker>
      </c:pivotFmt>
    </c:pivotFmts>
    <c:plotArea>
      <c:layout/>
      <c:lineChart>
        <c:grouping val="standard"/>
        <c:varyColors val="0"/>
        <c:ser>
          <c:idx val="0"/>
          <c:order val="0"/>
          <c:tx>
            <c:strRef>
              <c:f>Charts!$B$19:$B$20</c:f>
              <c:strCache>
                <c:ptCount val="1"/>
                <c:pt idx="0">
                  <c:v>2025</c:v>
                </c:pt>
              </c:strCache>
            </c:strRef>
          </c:tx>
          <c:spPr>
            <a:ln w="28575" cap="rnd">
              <a:solidFill>
                <a:schemeClr val="accent1"/>
              </a:solidFill>
              <a:round/>
            </a:ln>
            <a:effectLst/>
          </c:spPr>
          <c:marker>
            <c:symbol val="none"/>
          </c:marker>
          <c:cat>
            <c:strRef>
              <c:f>Charts!$A$21:$A$32</c:f>
              <c:strCache>
                <c:ptCount val="12"/>
                <c:pt idx="0">
                  <c:v>Jan</c:v>
                </c:pt>
                <c:pt idx="1">
                  <c:v>Feb</c:v>
                </c:pt>
                <c:pt idx="2">
                  <c:v>Mar</c:v>
                </c:pt>
                <c:pt idx="3">
                  <c:v>Apr</c:v>
                </c:pt>
                <c:pt idx="4">
                  <c:v>_May</c:v>
                </c:pt>
                <c:pt idx="5">
                  <c:v>Jun</c:v>
                </c:pt>
                <c:pt idx="6">
                  <c:v>Jul</c:v>
                </c:pt>
                <c:pt idx="7">
                  <c:v>Aug</c:v>
                </c:pt>
                <c:pt idx="8">
                  <c:v>Sep</c:v>
                </c:pt>
                <c:pt idx="9">
                  <c:v>Oct</c:v>
                </c:pt>
                <c:pt idx="10">
                  <c:v>Nov</c:v>
                </c:pt>
                <c:pt idx="11">
                  <c:v>Dec</c:v>
                </c:pt>
              </c:strCache>
            </c:strRef>
          </c:cat>
          <c:val>
            <c:numRef>
              <c:f>Charts!$B$21:$B$32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D545-4077-A87C-A582EEE91EF0}"/>
            </c:ext>
          </c:extLst>
        </c:ser>
        <c:dLbls>
          <c:showLegendKey val="0"/>
          <c:showVal val="0"/>
          <c:showCatName val="0"/>
          <c:showSerName val="0"/>
          <c:showPercent val="0"/>
          <c:showBubbleSize val="0"/>
        </c:dLbls>
        <c:smooth val="0"/>
        <c:axId val="456168712"/>
        <c:axId val="456161496"/>
      </c:lineChart>
      <c:catAx>
        <c:axId val="456168712"/>
        <c:scaling>
          <c:orientation val="minMax"/>
        </c:scaling>
        <c:delete val="1"/>
        <c:axPos val="b"/>
        <c:numFmt formatCode="General" sourceLinked="1"/>
        <c:majorTickMark val="out"/>
        <c:minorTickMark val="none"/>
        <c:tickLblPos val="nextTo"/>
        <c:crossAx val="456161496"/>
        <c:crosses val="autoZero"/>
        <c:auto val="1"/>
        <c:lblAlgn val="ctr"/>
        <c:lblOffset val="100"/>
        <c:noMultiLvlLbl val="0"/>
      </c:catAx>
      <c:valAx>
        <c:axId val="4561614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MU"/>
          </a:p>
        </c:txPr>
        <c:crossAx val="4561687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MU"/>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MU"/>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[Energy Management Tool (v2.1.4).xlsx]Charts!PivotTable1</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Expenditure (Rs)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MU"/>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solidFill>
            <a:schemeClr val="accent1"/>
          </a:solidFill>
          <a:ln w="28575" cap="rnd">
            <a:solidFill>
              <a:schemeClr val="accent1"/>
            </a:solidFill>
            <a:round/>
          </a:ln>
          <a:effectLst/>
        </c:spPr>
        <c:marker>
          <c:symbol val="none"/>
        </c:marker>
      </c:pivotFmt>
      <c:pivotFmt>
        <c:idx val="18"/>
        <c:spPr>
          <a:ln w="28575" cap="rnd">
            <a:solidFill>
              <a:schemeClr val="accent1"/>
            </a:solidFill>
            <a:round/>
          </a:ln>
          <a:effectLst/>
        </c:spPr>
        <c:marker>
          <c:symbol val="none"/>
        </c:marker>
      </c:pivotFmt>
    </c:pivotFmts>
    <c:plotArea>
      <c:layout/>
      <c:lineChart>
        <c:grouping val="standard"/>
        <c:varyColors val="0"/>
        <c:ser>
          <c:idx val="0"/>
          <c:order val="0"/>
          <c:tx>
            <c:strRef>
              <c:f>Charts!$AO$19:$AO$20</c:f>
              <c:strCache>
                <c:ptCount val="1"/>
                <c:pt idx="0">
                  <c:v>2025</c:v>
                </c:pt>
              </c:strCache>
            </c:strRef>
          </c:tx>
          <c:spPr>
            <a:ln w="28575" cap="rnd">
              <a:solidFill>
                <a:schemeClr val="accent1"/>
              </a:solidFill>
              <a:round/>
            </a:ln>
            <a:effectLst/>
          </c:spPr>
          <c:marker>
            <c:symbol val="none"/>
          </c:marker>
          <c:cat>
            <c:strRef>
              <c:f>Charts!$AN$21:$AN$32</c:f>
              <c:strCache>
                <c:ptCount val="12"/>
                <c:pt idx="0">
                  <c:v>Jan</c:v>
                </c:pt>
                <c:pt idx="1">
                  <c:v>Feb</c:v>
                </c:pt>
                <c:pt idx="2">
                  <c:v>Mar</c:v>
                </c:pt>
                <c:pt idx="3">
                  <c:v>Apr</c:v>
                </c:pt>
                <c:pt idx="4">
                  <c:v>_May</c:v>
                </c:pt>
                <c:pt idx="5">
                  <c:v>Jun</c:v>
                </c:pt>
                <c:pt idx="6">
                  <c:v>Jul</c:v>
                </c:pt>
                <c:pt idx="7">
                  <c:v>Aug</c:v>
                </c:pt>
                <c:pt idx="8">
                  <c:v>Sep</c:v>
                </c:pt>
                <c:pt idx="9">
                  <c:v>Oct</c:v>
                </c:pt>
                <c:pt idx="10">
                  <c:v>Nov</c:v>
                </c:pt>
                <c:pt idx="11">
                  <c:v>Dec</c:v>
                </c:pt>
              </c:strCache>
            </c:strRef>
          </c:cat>
          <c:val>
            <c:numRef>
              <c:f>Charts!$AO$21:$AO$32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8813-463C-9E92-B85C888B26EF}"/>
            </c:ext>
          </c:extLst>
        </c:ser>
        <c:dLbls>
          <c:showLegendKey val="0"/>
          <c:showVal val="0"/>
          <c:showCatName val="0"/>
          <c:showSerName val="0"/>
          <c:showPercent val="0"/>
          <c:showBubbleSize val="0"/>
        </c:dLbls>
        <c:smooth val="0"/>
        <c:axId val="395076888"/>
        <c:axId val="395077216"/>
      </c:lineChart>
      <c:catAx>
        <c:axId val="395076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MU"/>
          </a:p>
        </c:txPr>
        <c:crossAx val="395077216"/>
        <c:crosses val="autoZero"/>
        <c:auto val="1"/>
        <c:lblAlgn val="ctr"/>
        <c:lblOffset val="100"/>
        <c:noMultiLvlLbl val="0"/>
      </c:catAx>
      <c:valAx>
        <c:axId val="395077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MU"/>
          </a:p>
        </c:txPr>
        <c:crossAx val="3950768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M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MU"/>
    </a:p>
  </c:txPr>
  <c:printSettings>
    <c:headerFooter/>
    <c:pageMargins b="0.75" l="0.7" r="0.7" t="0.75" header="0.3" footer="0.3"/>
    <c:pageSetup orientation="portrait"/>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jpe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hyperlink" Target="#Dashboard!A1"/><Relationship Id="rId2" Type="http://schemas.openxmlformats.org/officeDocument/2006/relationships/hyperlink" Target="#Notes!A1"/><Relationship Id="rId1" Type="http://schemas.openxmlformats.org/officeDocument/2006/relationships/image" Target="../media/image4.jpeg"/><Relationship Id="rId4" Type="http://schemas.openxmlformats.org/officeDocument/2006/relationships/hyperlink" Target="#MeterDetails!A1"/></Relationships>
</file>

<file path=xl/drawings/_rels/drawing4.xml.rels><?xml version="1.0" encoding="UTF-8" standalone="yes"?>
<Relationships xmlns="http://schemas.openxmlformats.org/package/2006/relationships"><Relationship Id="rId3" Type="http://schemas.openxmlformats.org/officeDocument/2006/relationships/hyperlink" Target="#Dashboard!A1"/><Relationship Id="rId2" Type="http://schemas.openxmlformats.org/officeDocument/2006/relationships/hyperlink" Target="#Notes!A1"/><Relationship Id="rId1" Type="http://schemas.openxmlformats.org/officeDocument/2006/relationships/image" Target="../media/image4.jpeg"/><Relationship Id="rId4" Type="http://schemas.openxmlformats.org/officeDocument/2006/relationships/hyperlink" Target="#Departments!A1"/></Relationships>
</file>

<file path=xl/drawings/_rels/drawing5.xml.rels><?xml version="1.0" encoding="UTF-8" standalone="yes"?>
<Relationships xmlns="http://schemas.openxmlformats.org/package/2006/relationships"><Relationship Id="rId3" Type="http://schemas.openxmlformats.org/officeDocument/2006/relationships/hyperlink" Target="#Dashboard!A1"/><Relationship Id="rId2" Type="http://schemas.openxmlformats.org/officeDocument/2006/relationships/hyperlink" Target="#Notes!A1"/><Relationship Id="rId1" Type="http://schemas.openxmlformats.org/officeDocument/2006/relationships/image" Target="../media/image4.jpeg"/><Relationship Id="rId6" Type="http://schemas.openxmlformats.org/officeDocument/2006/relationships/image" Target="../media/image1.png"/><Relationship Id="rId5" Type="http://schemas.openxmlformats.org/officeDocument/2006/relationships/hyperlink" Target="#MeterDetails!A1"/><Relationship Id="rId4" Type="http://schemas.openxmlformats.org/officeDocument/2006/relationships/hyperlink" Target="#Departments!A1"/></Relationships>
</file>

<file path=xl/drawings/drawing1.xml><?xml version="1.0" encoding="utf-8"?>
<xdr:wsDr xmlns:xdr="http://schemas.openxmlformats.org/drawingml/2006/spreadsheetDrawing" xmlns:a="http://schemas.openxmlformats.org/drawingml/2006/main">
  <xdr:twoCellAnchor>
    <xdr:from>
      <xdr:col>0</xdr:col>
      <xdr:colOff>71438</xdr:colOff>
      <xdr:row>21</xdr:row>
      <xdr:rowOff>119061</xdr:rowOff>
    </xdr:from>
    <xdr:to>
      <xdr:col>12</xdr:col>
      <xdr:colOff>556346</xdr:colOff>
      <xdr:row>44</xdr:row>
      <xdr:rowOff>142873</xdr:rowOff>
    </xdr:to>
    <xdr:graphicFrame macro="">
      <xdr:nvGraphicFramePr>
        <xdr:cNvPr id="2" name="Chart 2">
          <a:extLst>
            <a:ext uri="{FF2B5EF4-FFF2-40B4-BE49-F238E27FC236}">
              <a16:creationId xmlns:a16="http://schemas.microsoft.com/office/drawing/2014/main" id="{76C424F5-A1CD-4857-A3E2-CD915DE8A07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71004</xdr:colOff>
      <xdr:row>45</xdr:row>
      <xdr:rowOff>71437</xdr:rowOff>
    </xdr:from>
    <xdr:to>
      <xdr:col>12</xdr:col>
      <xdr:colOff>555913</xdr:colOff>
      <xdr:row>68</xdr:row>
      <xdr:rowOff>9575</xdr:rowOff>
    </xdr:to>
    <xdr:graphicFrame macro="">
      <xdr:nvGraphicFramePr>
        <xdr:cNvPr id="3" name="Chart 1">
          <a:extLst>
            <a:ext uri="{FF2B5EF4-FFF2-40B4-BE49-F238E27FC236}">
              <a16:creationId xmlns:a16="http://schemas.microsoft.com/office/drawing/2014/main" id="{E679C747-1A40-48EC-8CCE-1462EC96D77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22</xdr:row>
      <xdr:rowOff>23812</xdr:rowOff>
    </xdr:from>
    <xdr:to>
      <xdr:col>12</xdr:col>
      <xdr:colOff>508000</xdr:colOff>
      <xdr:row>68</xdr:row>
      <xdr:rowOff>103910</xdr:rowOff>
    </xdr:to>
    <xdr:sp macro="" textlink="">
      <xdr:nvSpPr>
        <xdr:cNvPr id="4" name="Rectangle 3">
          <a:extLst>
            <a:ext uri="{FF2B5EF4-FFF2-40B4-BE49-F238E27FC236}">
              <a16:creationId xmlns:a16="http://schemas.microsoft.com/office/drawing/2014/main" id="{0BCB4AE9-A023-44C7-A93D-3F93167F58DA}"/>
            </a:ext>
          </a:extLst>
        </xdr:cNvPr>
        <xdr:cNvSpPr/>
      </xdr:nvSpPr>
      <xdr:spPr>
        <a:xfrm>
          <a:off x="47625" y="9945687"/>
          <a:ext cx="11366500" cy="7382598"/>
        </a:xfrm>
        <a:prstGeom prst="rect">
          <a:avLst/>
        </a:prstGeom>
        <a:no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U" sz="1100"/>
        </a:p>
      </xdr:txBody>
    </xdr:sp>
    <xdr:clientData/>
  </xdr:twoCellAnchor>
  <xdr:twoCellAnchor editAs="oneCell">
    <xdr:from>
      <xdr:col>11</xdr:col>
      <xdr:colOff>68036</xdr:colOff>
      <xdr:row>18</xdr:row>
      <xdr:rowOff>394607</xdr:rowOff>
    </xdr:from>
    <xdr:to>
      <xdr:col>12</xdr:col>
      <xdr:colOff>556656</xdr:colOff>
      <xdr:row>21</xdr:row>
      <xdr:rowOff>109896</xdr:rowOff>
    </xdr:to>
    <xdr:pic>
      <xdr:nvPicPr>
        <xdr:cNvPr id="5" name="Picture 4">
          <a:extLst>
            <a:ext uri="{FF2B5EF4-FFF2-40B4-BE49-F238E27FC236}">
              <a16:creationId xmlns:a16="http://schemas.microsoft.com/office/drawing/2014/main" id="{D307F788-6B5A-4024-A3ED-F9172A6B4A64}"/>
            </a:ext>
          </a:extLst>
        </xdr:cNvPr>
        <xdr:cNvPicPr>
          <a:picLocks noChangeAspect="1"/>
        </xdr:cNvPicPr>
      </xdr:nvPicPr>
      <xdr:blipFill>
        <a:blip xmlns:r="http://schemas.openxmlformats.org/officeDocument/2006/relationships" r:embed="rId3"/>
        <a:stretch>
          <a:fillRect/>
        </a:stretch>
      </xdr:blipFill>
      <xdr:spPr>
        <a:xfrm>
          <a:off x="9334500" y="9075964"/>
          <a:ext cx="2107870" cy="831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238125</xdr:colOff>
      <xdr:row>25</xdr:row>
      <xdr:rowOff>47625</xdr:rowOff>
    </xdr:from>
    <xdr:to>
      <xdr:col>4</xdr:col>
      <xdr:colOff>390525</xdr:colOff>
      <xdr:row>30</xdr:row>
      <xdr:rowOff>152400</xdr:rowOff>
    </xdr:to>
    <xdr:pic>
      <xdr:nvPicPr>
        <xdr:cNvPr id="33" name="Picture 32">
          <a:extLst>
            <a:ext uri="{FF2B5EF4-FFF2-40B4-BE49-F238E27FC236}">
              <a16:creationId xmlns:a16="http://schemas.microsoft.com/office/drawing/2014/main" id="{AA223B66-F4D8-6ACB-04CF-3074BD876D9D}"/>
            </a:ext>
            <a:ext uri="{147F2762-F138-4A5C-976F-8EAC2B608ADB}">
              <a16:predDERef xmlns:a16="http://schemas.microsoft.com/office/drawing/2014/main" pred="{87471EC4-8900-D28C-B618-71E4792F4264}"/>
            </a:ext>
          </a:extLst>
        </xdr:cNvPr>
        <xdr:cNvPicPr>
          <a:picLocks noChangeAspect="1"/>
        </xdr:cNvPicPr>
      </xdr:nvPicPr>
      <xdr:blipFill>
        <a:blip xmlns:r="http://schemas.openxmlformats.org/officeDocument/2006/relationships" r:embed="rId1"/>
        <a:srcRect t="53459"/>
        <a:stretch>
          <a:fillRect/>
        </a:stretch>
      </xdr:blipFill>
      <xdr:spPr>
        <a:xfrm>
          <a:off x="238125" y="9953625"/>
          <a:ext cx="6972300" cy="1076325"/>
        </a:xfrm>
        <a:prstGeom prst="rect">
          <a:avLst/>
        </a:prstGeom>
      </xdr:spPr>
    </xdr:pic>
    <xdr:clientData/>
  </xdr:twoCellAnchor>
  <xdr:twoCellAnchor editAs="oneCell">
    <xdr:from>
      <xdr:col>1</xdr:col>
      <xdr:colOff>0</xdr:colOff>
      <xdr:row>11</xdr:row>
      <xdr:rowOff>95250</xdr:rowOff>
    </xdr:from>
    <xdr:to>
      <xdr:col>5</xdr:col>
      <xdr:colOff>371475</xdr:colOff>
      <xdr:row>18</xdr:row>
      <xdr:rowOff>19050</xdr:rowOff>
    </xdr:to>
    <xdr:pic>
      <xdr:nvPicPr>
        <xdr:cNvPr id="32" name="Picture 31">
          <a:extLst>
            <a:ext uri="{FF2B5EF4-FFF2-40B4-BE49-F238E27FC236}">
              <a16:creationId xmlns:a16="http://schemas.microsoft.com/office/drawing/2014/main" id="{BCC75342-B60E-4393-A6A3-FBF133BFE82C}"/>
            </a:ext>
            <a:ext uri="{147F2762-F138-4A5C-976F-8EAC2B608ADB}">
              <a16:predDERef xmlns:a16="http://schemas.microsoft.com/office/drawing/2014/main" pred="{AA223B66-F4D8-6ACB-04CF-3074BD876D9D}"/>
            </a:ext>
          </a:extLst>
        </xdr:cNvPr>
        <xdr:cNvPicPr>
          <a:picLocks noChangeAspect="1"/>
        </xdr:cNvPicPr>
      </xdr:nvPicPr>
      <xdr:blipFill>
        <a:blip xmlns:r="http://schemas.openxmlformats.org/officeDocument/2006/relationships" r:embed="rId2"/>
        <a:srcRect t="46875"/>
        <a:stretch>
          <a:fillRect/>
        </a:stretch>
      </xdr:blipFill>
      <xdr:spPr>
        <a:xfrm>
          <a:off x="1704975" y="2952750"/>
          <a:ext cx="7191375" cy="1495425"/>
        </a:xfrm>
        <a:prstGeom prst="rect">
          <a:avLst/>
        </a:prstGeom>
      </xdr:spPr>
    </xdr:pic>
    <xdr:clientData/>
  </xdr:twoCellAnchor>
  <xdr:twoCellAnchor editAs="oneCell">
    <xdr:from>
      <xdr:col>9</xdr:col>
      <xdr:colOff>8280</xdr:colOff>
      <xdr:row>8</xdr:row>
      <xdr:rowOff>32400</xdr:rowOff>
    </xdr:from>
    <xdr:to>
      <xdr:col>9</xdr:col>
      <xdr:colOff>1310040</xdr:colOff>
      <xdr:row>11</xdr:row>
      <xdr:rowOff>176760</xdr:rowOff>
    </xdr:to>
    <xdr:pic>
      <xdr:nvPicPr>
        <xdr:cNvPr id="3" name="Picture 1">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3"/>
        <a:stretch/>
      </xdr:blipFill>
      <xdr:spPr>
        <a:xfrm>
          <a:off x="12860640" y="2240280"/>
          <a:ext cx="1301760" cy="734760"/>
        </a:xfrm>
        <a:prstGeom prst="rect">
          <a:avLst/>
        </a:prstGeom>
        <a:noFill/>
        <a:ln w="0">
          <a:noFill/>
        </a:ln>
      </xdr:spPr>
    </xdr:pic>
    <xdr:clientData/>
  </xdr:twoCellAnchor>
  <xdr:twoCellAnchor editAs="oneCell">
    <xdr:from>
      <xdr:col>0</xdr:col>
      <xdr:colOff>0</xdr:colOff>
      <xdr:row>20</xdr:row>
      <xdr:rowOff>202320</xdr:rowOff>
    </xdr:from>
    <xdr:to>
      <xdr:col>3</xdr:col>
      <xdr:colOff>616680</xdr:colOff>
      <xdr:row>23</xdr:row>
      <xdr:rowOff>155880</xdr:rowOff>
    </xdr:to>
    <xdr:pic>
      <xdr:nvPicPr>
        <xdr:cNvPr id="4" name="Picture 10">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4"/>
        <a:stretch/>
      </xdr:blipFill>
      <xdr:spPr>
        <a:xfrm>
          <a:off x="0" y="5134320"/>
          <a:ext cx="6021000" cy="2711520"/>
        </a:xfrm>
        <a:prstGeom prst="rect">
          <a:avLst/>
        </a:prstGeom>
        <a:noFill/>
        <a:ln w="0">
          <a:noFill/>
        </a:ln>
      </xdr:spPr>
    </xdr:pic>
    <xdr:clientData/>
  </xdr:twoCellAnchor>
  <xdr:twoCellAnchor editAs="oneCell">
    <xdr:from>
      <xdr:col>4</xdr:col>
      <xdr:colOff>47625</xdr:colOff>
      <xdr:row>20</xdr:row>
      <xdr:rowOff>171390</xdr:rowOff>
    </xdr:from>
    <xdr:to>
      <xdr:col>5</xdr:col>
      <xdr:colOff>272625</xdr:colOff>
      <xdr:row>26</xdr:row>
      <xdr:rowOff>13230</xdr:rowOff>
    </xdr:to>
    <xdr:pic>
      <xdr:nvPicPr>
        <xdr:cNvPr id="5" name="Picture 11">
          <a:extLst>
            <a:ext uri="{FF2B5EF4-FFF2-40B4-BE49-F238E27FC236}">
              <a16:creationId xmlns:a16="http://schemas.microsoft.com/office/drawing/2014/main" id="{00000000-0008-0000-0100-000005000000}"/>
            </a:ext>
            <a:ext uri="{147F2762-F138-4A5C-976F-8EAC2B608ADB}">
              <a16:predDERef xmlns:a16="http://schemas.microsoft.com/office/drawing/2014/main" pred="{00000000-0008-0000-0100-000004000000}"/>
            </a:ext>
          </a:extLst>
        </xdr:cNvPr>
        <xdr:cNvPicPr/>
      </xdr:nvPicPr>
      <xdr:blipFill>
        <a:blip xmlns:r="http://schemas.openxmlformats.org/officeDocument/2006/relationships" r:embed="rId5"/>
        <a:stretch/>
      </xdr:blipFill>
      <xdr:spPr>
        <a:xfrm>
          <a:off x="6867525" y="5162490"/>
          <a:ext cx="1929975" cy="4918665"/>
        </a:xfrm>
        <a:prstGeom prst="rect">
          <a:avLst/>
        </a:prstGeom>
        <a:noFill/>
        <a:ln w="0">
          <a:noFill/>
        </a:ln>
      </xdr:spPr>
    </xdr:pic>
    <xdr:clientData/>
  </xdr:twoCellAnchor>
  <xdr:twoCellAnchor>
    <xdr:from>
      <xdr:col>3</xdr:col>
      <xdr:colOff>876300</xdr:colOff>
      <xdr:row>13</xdr:row>
      <xdr:rowOff>123825</xdr:rowOff>
    </xdr:from>
    <xdr:to>
      <xdr:col>4</xdr:col>
      <xdr:colOff>114300</xdr:colOff>
      <xdr:row>23</xdr:row>
      <xdr:rowOff>1028700</xdr:rowOff>
    </xdr:to>
    <xdr:cxnSp macro="">
      <xdr:nvCxnSpPr>
        <xdr:cNvPr id="7" name="Connector: Elbow 29">
          <a:extLst>
            <a:ext uri="{FF2B5EF4-FFF2-40B4-BE49-F238E27FC236}">
              <a16:creationId xmlns:a16="http://schemas.microsoft.com/office/drawing/2014/main" id="{00000000-0008-0000-0100-000007000000}"/>
            </a:ext>
            <a:ext uri="{147F2762-F138-4A5C-976F-8EAC2B608ADB}">
              <a16:predDERef xmlns:a16="http://schemas.microsoft.com/office/drawing/2014/main" pred="{00000000-0008-0000-0100-000006000000}"/>
            </a:ext>
          </a:extLst>
        </xdr:cNvPr>
        <xdr:cNvCxnSpPr>
          <a:cxnSpLocks/>
        </xdr:cNvCxnSpPr>
      </xdr:nvCxnSpPr>
      <xdr:spPr>
        <a:xfrm rot="16200000" flipV="1">
          <a:off x="3571875" y="5895975"/>
          <a:ext cx="5781675" cy="942975"/>
        </a:xfrm>
        <a:prstGeom prst="bentConnector3">
          <a:avLst>
            <a:gd name="adj1" fmla="val 49996"/>
          </a:avLst>
        </a:prstGeom>
        <a:ln w="38100">
          <a:solidFill>
            <a:srgbClr val="4472C4"/>
          </a:solidFill>
          <a:miter/>
          <a:tailEnd type="triangle" w="med" len="med"/>
        </a:ln>
      </xdr:spPr>
    </xdr:cxnSp>
    <xdr:clientData/>
  </xdr:twoCellAnchor>
  <xdr:twoCellAnchor>
    <xdr:from>
      <xdr:col>4</xdr:col>
      <xdr:colOff>70725</xdr:colOff>
      <xdr:row>13</xdr:row>
      <xdr:rowOff>116280</xdr:rowOff>
    </xdr:from>
    <xdr:to>
      <xdr:col>4</xdr:col>
      <xdr:colOff>316620</xdr:colOff>
      <xdr:row>21</xdr:row>
      <xdr:rowOff>261720</xdr:rowOff>
    </xdr:to>
    <xdr:cxnSp macro="">
      <xdr:nvCxnSpPr>
        <xdr:cNvPr id="8" name="Connector: Elbow 37">
          <a:extLst>
            <a:ext uri="{FF2B5EF4-FFF2-40B4-BE49-F238E27FC236}">
              <a16:creationId xmlns:a16="http://schemas.microsoft.com/office/drawing/2014/main" id="{00000000-0008-0000-0100-000008000000}"/>
            </a:ext>
            <a:ext uri="{147F2762-F138-4A5C-976F-8EAC2B608ADB}">
              <a16:predDERef xmlns:a16="http://schemas.microsoft.com/office/drawing/2014/main" pred="{00000000-0008-0000-0100-000007000000}"/>
            </a:ext>
          </a:extLst>
        </xdr:cNvPr>
        <xdr:cNvCxnSpPr/>
      </xdr:nvCxnSpPr>
      <xdr:spPr>
        <a:xfrm rot="16200000" flipV="1">
          <a:off x="5554965" y="4804740"/>
          <a:ext cx="2917215" cy="245895"/>
        </a:xfrm>
        <a:prstGeom prst="bentConnector3">
          <a:avLst>
            <a:gd name="adj1" fmla="val 50000"/>
          </a:avLst>
        </a:prstGeom>
        <a:ln w="38100">
          <a:solidFill>
            <a:srgbClr val="4472C4"/>
          </a:solidFill>
          <a:miter/>
          <a:tailEnd type="triangle" w="med" len="med"/>
        </a:ln>
      </xdr:spPr>
    </xdr:cxnSp>
    <xdr:clientData/>
  </xdr:twoCellAnchor>
  <xdr:twoCellAnchor>
    <xdr:from>
      <xdr:col>2</xdr:col>
      <xdr:colOff>10440</xdr:colOff>
      <xdr:row>13</xdr:row>
      <xdr:rowOff>105480</xdr:rowOff>
    </xdr:from>
    <xdr:to>
      <xdr:col>2</xdr:col>
      <xdr:colOff>158400</xdr:colOff>
      <xdr:row>20</xdr:row>
      <xdr:rowOff>1005120</xdr:rowOff>
    </xdr:to>
    <xdr:cxnSp macro="">
      <xdr:nvCxnSpPr>
        <xdr:cNvPr id="9" name="Connector: Elbow 45">
          <a:extLst>
            <a:ext uri="{FF2B5EF4-FFF2-40B4-BE49-F238E27FC236}">
              <a16:creationId xmlns:a16="http://schemas.microsoft.com/office/drawing/2014/main" id="{00000000-0008-0000-0100-000009000000}"/>
            </a:ext>
            <a:ext uri="{147F2762-F138-4A5C-976F-8EAC2B608ADB}">
              <a16:predDERef xmlns:a16="http://schemas.microsoft.com/office/drawing/2014/main" pred="{00000000-0008-0000-0100-000008000000}"/>
            </a:ext>
          </a:extLst>
        </xdr:cNvPr>
        <xdr:cNvCxnSpPr/>
      </xdr:nvCxnSpPr>
      <xdr:spPr>
        <a:xfrm rot="16200000" flipV="1">
          <a:off x="2418120" y="4593960"/>
          <a:ext cx="2538360" cy="148320"/>
        </a:xfrm>
        <a:prstGeom prst="bentConnector3">
          <a:avLst>
            <a:gd name="adj1" fmla="val 50000"/>
          </a:avLst>
        </a:prstGeom>
        <a:ln w="38100">
          <a:solidFill>
            <a:srgbClr val="4472C4"/>
          </a:solidFill>
          <a:miter/>
          <a:tailEnd type="triangle" w="med" len="med"/>
        </a:ln>
      </xdr:spPr>
    </xdr:cxnSp>
    <xdr:clientData/>
  </xdr:twoCellAnchor>
  <xdr:twoCellAnchor>
    <xdr:from>
      <xdr:col>2</xdr:col>
      <xdr:colOff>1343025</xdr:colOff>
      <xdr:row>13</xdr:row>
      <xdr:rowOff>76200</xdr:rowOff>
    </xdr:from>
    <xdr:to>
      <xdr:col>3</xdr:col>
      <xdr:colOff>752475</xdr:colOff>
      <xdr:row>21</xdr:row>
      <xdr:rowOff>333375</xdr:rowOff>
    </xdr:to>
    <xdr:grpSp>
      <xdr:nvGrpSpPr>
        <xdr:cNvPr id="10" name="Group 58">
          <a:extLst>
            <a:ext uri="{FF2B5EF4-FFF2-40B4-BE49-F238E27FC236}">
              <a16:creationId xmlns:a16="http://schemas.microsoft.com/office/drawing/2014/main" id="{00000000-0008-0000-0100-00000A000000}"/>
            </a:ext>
          </a:extLst>
        </xdr:cNvPr>
        <xdr:cNvGrpSpPr/>
      </xdr:nvGrpSpPr>
      <xdr:grpSpPr>
        <a:xfrm>
          <a:off x="4752975" y="3590925"/>
          <a:ext cx="1114425" cy="3028950"/>
          <a:chOff x="4924080" y="3396240"/>
          <a:chExt cx="1234440" cy="2699280"/>
        </a:xfrm>
      </xdr:grpSpPr>
      <xdr:cxnSp macro="">
        <xdr:nvCxnSpPr>
          <xdr:cNvPr id="11" name="Connector: Elbow 47">
            <a:extLst>
              <a:ext uri="{FF2B5EF4-FFF2-40B4-BE49-F238E27FC236}">
                <a16:creationId xmlns:a16="http://schemas.microsoft.com/office/drawing/2014/main" id="{00000000-0008-0000-0100-00000B000000}"/>
              </a:ext>
            </a:extLst>
          </xdr:cNvPr>
          <xdr:cNvCxnSpPr/>
        </xdr:nvCxnSpPr>
        <xdr:spPr>
          <a:xfrm rot="16200000" flipV="1">
            <a:off x="4191480" y="4128480"/>
            <a:ext cx="2698200" cy="1233360"/>
          </a:xfrm>
          <a:prstGeom prst="bentConnector3">
            <a:avLst>
              <a:gd name="adj1" fmla="val 50000"/>
            </a:avLst>
          </a:prstGeom>
          <a:ln w="38100">
            <a:solidFill>
              <a:srgbClr val="4472C4"/>
            </a:solidFill>
            <a:miter/>
            <a:tailEnd type="triangle" w="med" len="med"/>
          </a:ln>
        </xdr:spPr>
      </xdr:cxnSp>
      <xdr:cxnSp macro="">
        <xdr:nvCxnSpPr>
          <xdr:cNvPr id="12" name="Straight Connector 57">
            <a:extLst>
              <a:ext uri="{FF2B5EF4-FFF2-40B4-BE49-F238E27FC236}">
                <a16:creationId xmlns:a16="http://schemas.microsoft.com/office/drawing/2014/main" id="{00000000-0008-0000-0100-00000C000000}"/>
              </a:ext>
            </a:extLst>
          </xdr:cNvPr>
          <xdr:cNvCxnSpPr/>
        </xdr:nvCxnSpPr>
        <xdr:spPr>
          <a:xfrm flipH="1">
            <a:off x="5845320" y="6092640"/>
            <a:ext cx="313560" cy="3240"/>
          </a:xfrm>
          <a:prstGeom prst="straightConnector1">
            <a:avLst/>
          </a:prstGeom>
          <a:ln w="38100">
            <a:solidFill>
              <a:srgbClr val="4472C4"/>
            </a:solidFill>
            <a:miter/>
          </a:ln>
        </xdr:spPr>
      </xdr:cxnSp>
    </xdr:grpSp>
    <xdr:clientData/>
  </xdr:twoCellAnchor>
  <xdr:twoCellAnchor>
    <xdr:from>
      <xdr:col>0</xdr:col>
      <xdr:colOff>1005120</xdr:colOff>
      <xdr:row>19</xdr:row>
      <xdr:rowOff>89640</xdr:rowOff>
    </xdr:from>
    <xdr:to>
      <xdr:col>0</xdr:col>
      <xdr:colOff>1005120</xdr:colOff>
      <xdr:row>20</xdr:row>
      <xdr:rowOff>904680</xdr:rowOff>
    </xdr:to>
    <xdr:cxnSp macro="">
      <xdr:nvCxnSpPr>
        <xdr:cNvPr id="13" name="Straight Connector 60">
          <a:extLst>
            <a:ext uri="{FF2B5EF4-FFF2-40B4-BE49-F238E27FC236}">
              <a16:creationId xmlns:a16="http://schemas.microsoft.com/office/drawing/2014/main" id="{00000000-0008-0000-0100-00000D000000}"/>
            </a:ext>
            <a:ext uri="{147F2762-F138-4A5C-976F-8EAC2B608ADB}">
              <a16:predDERef xmlns:a16="http://schemas.microsoft.com/office/drawing/2014/main" pred="{00000000-0008-0000-0100-00000A000000}"/>
            </a:ext>
          </a:extLst>
        </xdr:cNvPr>
        <xdr:cNvCxnSpPr/>
      </xdr:nvCxnSpPr>
      <xdr:spPr>
        <a:xfrm flipV="1">
          <a:off x="1005120" y="4793040"/>
          <a:ext cx="360" cy="1044000"/>
        </a:xfrm>
        <a:prstGeom prst="straightConnector1">
          <a:avLst/>
        </a:prstGeom>
        <a:ln w="38100">
          <a:solidFill>
            <a:srgbClr val="4472C4"/>
          </a:solidFill>
          <a:miter/>
        </a:ln>
      </xdr:spPr>
    </xdr:cxnSp>
    <xdr:clientData/>
  </xdr:twoCellAnchor>
  <xdr:twoCellAnchor>
    <xdr:from>
      <xdr:col>0</xdr:col>
      <xdr:colOff>1005120</xdr:colOff>
      <xdr:row>13</xdr:row>
      <xdr:rowOff>115920</xdr:rowOff>
    </xdr:from>
    <xdr:to>
      <xdr:col>4</xdr:col>
      <xdr:colOff>1611360</xdr:colOff>
      <xdr:row>19</xdr:row>
      <xdr:rowOff>97920</xdr:rowOff>
    </xdr:to>
    <xdr:grpSp>
      <xdr:nvGrpSpPr>
        <xdr:cNvPr id="14" name="Group 69">
          <a:extLst>
            <a:ext uri="{FF2B5EF4-FFF2-40B4-BE49-F238E27FC236}">
              <a16:creationId xmlns:a16="http://schemas.microsoft.com/office/drawing/2014/main" id="{00000000-0008-0000-0100-00000E000000}"/>
            </a:ext>
          </a:extLst>
        </xdr:cNvPr>
        <xdr:cNvGrpSpPr/>
      </xdr:nvGrpSpPr>
      <xdr:grpSpPr>
        <a:xfrm>
          <a:off x="1005120" y="3630645"/>
          <a:ext cx="7426140" cy="1391700"/>
          <a:chOff x="1005120" y="3409560"/>
          <a:chExt cx="7812360" cy="1391760"/>
        </a:xfrm>
      </xdr:grpSpPr>
      <xdr:cxnSp macro="">
        <xdr:nvCxnSpPr>
          <xdr:cNvPr id="15" name="Straight Connector 66">
            <a:extLst>
              <a:ext uri="{FF2B5EF4-FFF2-40B4-BE49-F238E27FC236}">
                <a16:creationId xmlns:a16="http://schemas.microsoft.com/office/drawing/2014/main" id="{00000000-0008-0000-0100-00000F000000}"/>
              </a:ext>
            </a:extLst>
          </xdr:cNvPr>
          <xdr:cNvCxnSpPr/>
        </xdr:nvCxnSpPr>
        <xdr:spPr>
          <a:xfrm>
            <a:off x="1005120" y="4798440"/>
            <a:ext cx="7801560" cy="3240"/>
          </a:xfrm>
          <a:prstGeom prst="straightConnector1">
            <a:avLst/>
          </a:prstGeom>
          <a:ln w="38100">
            <a:solidFill>
              <a:srgbClr val="4472C4"/>
            </a:solidFill>
            <a:prstDash val="dash"/>
            <a:miter/>
          </a:ln>
        </xdr:spPr>
      </xdr:cxnSp>
      <xdr:cxnSp macro="">
        <xdr:nvCxnSpPr>
          <xdr:cNvPr id="16" name="Straight Arrow Connector 68">
            <a:extLst>
              <a:ext uri="{FF2B5EF4-FFF2-40B4-BE49-F238E27FC236}">
                <a16:creationId xmlns:a16="http://schemas.microsoft.com/office/drawing/2014/main" id="{00000000-0008-0000-0100-000010000000}"/>
              </a:ext>
            </a:extLst>
          </xdr:cNvPr>
          <xdr:cNvCxnSpPr/>
        </xdr:nvCxnSpPr>
        <xdr:spPr>
          <a:xfrm flipV="1">
            <a:off x="8814600" y="3409560"/>
            <a:ext cx="3240" cy="1392120"/>
          </a:xfrm>
          <a:prstGeom prst="straightConnector1">
            <a:avLst/>
          </a:prstGeom>
          <a:ln w="38100">
            <a:solidFill>
              <a:srgbClr val="4472C4"/>
            </a:solidFill>
            <a:miter/>
            <a:tailEnd type="triangle" w="med" len="med"/>
          </a:ln>
        </xdr:spPr>
      </xdr:cxnSp>
    </xdr:grpSp>
    <xdr:clientData/>
  </xdr:twoCellAnchor>
  <xdr:twoCellAnchor editAs="oneCell">
    <xdr:from>
      <xdr:col>0</xdr:col>
      <xdr:colOff>1461375</xdr:colOff>
      <xdr:row>33</xdr:row>
      <xdr:rowOff>23790</xdr:rowOff>
    </xdr:from>
    <xdr:to>
      <xdr:col>3</xdr:col>
      <xdr:colOff>1328175</xdr:colOff>
      <xdr:row>56</xdr:row>
      <xdr:rowOff>59730</xdr:rowOff>
    </xdr:to>
    <xdr:pic>
      <xdr:nvPicPr>
        <xdr:cNvPr id="17" name="Picture 71">
          <a:extLst>
            <a:ext uri="{FF2B5EF4-FFF2-40B4-BE49-F238E27FC236}">
              <a16:creationId xmlns:a16="http://schemas.microsoft.com/office/drawing/2014/main" id="{00000000-0008-0000-0100-000011000000}"/>
            </a:ext>
            <a:ext uri="{147F2762-F138-4A5C-976F-8EAC2B608ADB}">
              <a16:predDERef xmlns:a16="http://schemas.microsoft.com/office/drawing/2014/main" pred="{00000000-0008-0000-0100-00000E000000}"/>
            </a:ext>
          </a:extLst>
        </xdr:cNvPr>
        <xdr:cNvPicPr/>
      </xdr:nvPicPr>
      <xdr:blipFill>
        <a:blip xmlns:r="http://schemas.openxmlformats.org/officeDocument/2006/relationships" r:embed="rId6"/>
        <a:srcRect r="13676" b="45977"/>
        <a:stretch/>
      </xdr:blipFill>
      <xdr:spPr>
        <a:xfrm>
          <a:off x="1461375" y="11587140"/>
          <a:ext cx="4981725" cy="4274565"/>
        </a:xfrm>
        <a:prstGeom prst="rect">
          <a:avLst/>
        </a:prstGeom>
        <a:noFill/>
        <a:ln w="0">
          <a:noFill/>
        </a:ln>
      </xdr:spPr>
    </xdr:pic>
    <xdr:clientData/>
  </xdr:twoCellAnchor>
  <xdr:twoCellAnchor>
    <xdr:from>
      <xdr:col>2</xdr:col>
      <xdr:colOff>1247775</xdr:colOff>
      <xdr:row>27</xdr:row>
      <xdr:rowOff>28575</xdr:rowOff>
    </xdr:from>
    <xdr:to>
      <xdr:col>3</xdr:col>
      <xdr:colOff>57150</xdr:colOff>
      <xdr:row>37</xdr:row>
      <xdr:rowOff>228600</xdr:rowOff>
    </xdr:to>
    <xdr:cxnSp macro="">
      <xdr:nvCxnSpPr>
        <xdr:cNvPr id="20" name="Straight Arrow Connector 84">
          <a:extLst>
            <a:ext uri="{FF2B5EF4-FFF2-40B4-BE49-F238E27FC236}">
              <a16:creationId xmlns:a16="http://schemas.microsoft.com/office/drawing/2014/main" id="{00000000-0008-0000-0100-000014000000}"/>
            </a:ext>
            <a:ext uri="{147F2762-F138-4A5C-976F-8EAC2B608ADB}">
              <a16:predDERef xmlns:a16="http://schemas.microsoft.com/office/drawing/2014/main" pred="{00000000-0008-0000-0100-000012000000}"/>
            </a:ext>
          </a:extLst>
        </xdr:cNvPr>
        <xdr:cNvCxnSpPr>
          <a:cxnSpLocks/>
        </xdr:cNvCxnSpPr>
      </xdr:nvCxnSpPr>
      <xdr:spPr>
        <a:xfrm flipV="1">
          <a:off x="4657725" y="10420350"/>
          <a:ext cx="514350" cy="2181225"/>
        </a:xfrm>
        <a:prstGeom prst="straightConnector1">
          <a:avLst/>
        </a:prstGeom>
        <a:ln w="38100">
          <a:solidFill>
            <a:srgbClr val="FF0000"/>
          </a:solidFill>
          <a:miter/>
          <a:tailEnd type="triangle" w="med" len="med"/>
        </a:ln>
      </xdr:spPr>
    </xdr:cxnSp>
    <xdr:clientData/>
  </xdr:twoCellAnchor>
  <xdr:twoCellAnchor>
    <xdr:from>
      <xdr:col>1</xdr:col>
      <xdr:colOff>123825</xdr:colOff>
      <xdr:row>27</xdr:row>
      <xdr:rowOff>28575</xdr:rowOff>
    </xdr:from>
    <xdr:to>
      <xdr:col>1</xdr:col>
      <xdr:colOff>971550</xdr:colOff>
      <xdr:row>38</xdr:row>
      <xdr:rowOff>123825</xdr:rowOff>
    </xdr:to>
    <xdr:cxnSp macro="">
      <xdr:nvCxnSpPr>
        <xdr:cNvPr id="21" name="Straight Arrow Connector 86">
          <a:extLst>
            <a:ext uri="{FF2B5EF4-FFF2-40B4-BE49-F238E27FC236}">
              <a16:creationId xmlns:a16="http://schemas.microsoft.com/office/drawing/2014/main" id="{00000000-0008-0000-0100-000015000000}"/>
            </a:ext>
            <a:ext uri="{147F2762-F138-4A5C-976F-8EAC2B608ADB}">
              <a16:predDERef xmlns:a16="http://schemas.microsoft.com/office/drawing/2014/main" pred="{00000000-0008-0000-0100-000014000000}"/>
            </a:ext>
          </a:extLst>
        </xdr:cNvPr>
        <xdr:cNvCxnSpPr>
          <a:cxnSpLocks/>
        </xdr:cNvCxnSpPr>
      </xdr:nvCxnSpPr>
      <xdr:spPr>
        <a:xfrm flipH="1" flipV="1">
          <a:off x="1828800" y="10420350"/>
          <a:ext cx="847725" cy="2409825"/>
        </a:xfrm>
        <a:prstGeom prst="straightConnector1">
          <a:avLst/>
        </a:prstGeom>
        <a:ln w="38100">
          <a:solidFill>
            <a:srgbClr val="FF0000"/>
          </a:solidFill>
          <a:miter/>
          <a:tailEnd type="triangle" w="med" len="med"/>
        </a:ln>
      </xdr:spPr>
    </xdr:cxnSp>
    <xdr:clientData/>
  </xdr:twoCellAnchor>
  <xdr:twoCellAnchor>
    <xdr:from>
      <xdr:col>3</xdr:col>
      <xdr:colOff>171450</xdr:colOff>
      <xdr:row>17</xdr:row>
      <xdr:rowOff>123825</xdr:rowOff>
    </xdr:from>
    <xdr:to>
      <xdr:col>3</xdr:col>
      <xdr:colOff>1123950</xdr:colOff>
      <xdr:row>20</xdr:row>
      <xdr:rowOff>352425</xdr:rowOff>
    </xdr:to>
    <xdr:cxnSp macro="">
      <xdr:nvCxnSpPr>
        <xdr:cNvPr id="2" name="Elbow Connector 1">
          <a:extLst>
            <a:ext uri="{FF2B5EF4-FFF2-40B4-BE49-F238E27FC236}">
              <a16:creationId xmlns:a16="http://schemas.microsoft.com/office/drawing/2014/main" id="{715410F6-4548-0221-11C7-39549897B10A}"/>
            </a:ext>
            <a:ext uri="{147F2762-F138-4A5C-976F-8EAC2B608ADB}">
              <a16:predDERef xmlns:a16="http://schemas.microsoft.com/office/drawing/2014/main" pred="{00000000-0008-0000-0100-000017000000}"/>
            </a:ext>
          </a:extLst>
        </xdr:cNvPr>
        <xdr:cNvCxnSpPr/>
      </xdr:nvCxnSpPr>
      <xdr:spPr>
        <a:xfrm>
          <a:off x="5286375" y="4391025"/>
          <a:ext cx="952500" cy="952500"/>
        </a:xfrm>
        <a:prstGeom prst="bentConnector5">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361950</xdr:colOff>
      <xdr:row>18</xdr:row>
      <xdr:rowOff>152400</xdr:rowOff>
    </xdr:from>
    <xdr:to>
      <xdr:col>3</xdr:col>
      <xdr:colOff>1314450</xdr:colOff>
      <xdr:row>20</xdr:row>
      <xdr:rowOff>542925</xdr:rowOff>
    </xdr:to>
    <xdr:cxnSp macro="">
      <xdr:nvCxnSpPr>
        <xdr:cNvPr id="24" name="Elbow Connector 23">
          <a:extLst>
            <a:ext uri="{FF2B5EF4-FFF2-40B4-BE49-F238E27FC236}">
              <a16:creationId xmlns:a16="http://schemas.microsoft.com/office/drawing/2014/main" id="{51714051-821F-9318-D180-CF4F8735B7FE}"/>
            </a:ext>
            <a:ext uri="{147F2762-F138-4A5C-976F-8EAC2B608ADB}">
              <a16:predDERef xmlns:a16="http://schemas.microsoft.com/office/drawing/2014/main" pred="{715410F6-4548-0221-11C7-39549897B10A}"/>
            </a:ext>
          </a:extLst>
        </xdr:cNvPr>
        <xdr:cNvCxnSpPr/>
      </xdr:nvCxnSpPr>
      <xdr:spPr>
        <a:xfrm>
          <a:off x="5476875" y="4581525"/>
          <a:ext cx="952500" cy="952500"/>
        </a:xfrm>
        <a:prstGeom prst="bentConnector5">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1162050</xdr:colOff>
      <xdr:row>27</xdr:row>
      <xdr:rowOff>19050</xdr:rowOff>
    </xdr:from>
    <xdr:to>
      <xdr:col>1</xdr:col>
      <xdr:colOff>1323975</xdr:colOff>
      <xdr:row>37</xdr:row>
      <xdr:rowOff>66675</xdr:rowOff>
    </xdr:to>
    <xdr:cxnSp macro="">
      <xdr:nvCxnSpPr>
        <xdr:cNvPr id="26" name="Straight Arrow Connector 25">
          <a:extLst>
            <a:ext uri="{FF2B5EF4-FFF2-40B4-BE49-F238E27FC236}">
              <a16:creationId xmlns:a16="http://schemas.microsoft.com/office/drawing/2014/main" id="{ADD901F0-3F00-495A-8FFC-E031554ACEC0}"/>
            </a:ext>
            <a:ext uri="{147F2762-F138-4A5C-976F-8EAC2B608ADB}">
              <a16:predDERef xmlns:a16="http://schemas.microsoft.com/office/drawing/2014/main" pred="{51714051-821F-9318-D180-CF4F8735B7FE}"/>
            </a:ext>
          </a:extLst>
        </xdr:cNvPr>
        <xdr:cNvCxnSpPr>
          <a:cxnSpLocks/>
        </xdr:cNvCxnSpPr>
      </xdr:nvCxnSpPr>
      <xdr:spPr>
        <a:xfrm flipH="1" flipV="1">
          <a:off x="2867025" y="10410825"/>
          <a:ext cx="161925" cy="2028825"/>
        </a:xfrm>
        <a:prstGeom prst="straightConnector1">
          <a:avLst/>
        </a:prstGeom>
        <a:ln w="38100">
          <a:solidFill>
            <a:srgbClr val="FF0000"/>
          </a:solidFill>
          <a:miter/>
          <a:tailEnd type="triangle" w="med" len="med"/>
        </a:ln>
      </xdr:spPr>
    </xdr:cxnSp>
    <xdr:clientData/>
  </xdr:twoCellAnchor>
  <xdr:twoCellAnchor>
    <xdr:from>
      <xdr:col>4</xdr:col>
      <xdr:colOff>1219200</xdr:colOff>
      <xdr:row>40</xdr:row>
      <xdr:rowOff>76200</xdr:rowOff>
    </xdr:from>
    <xdr:to>
      <xdr:col>5</xdr:col>
      <xdr:colOff>466725</xdr:colOff>
      <xdr:row>46</xdr:row>
      <xdr:rowOff>57150</xdr:rowOff>
    </xdr:to>
    <xdr:cxnSp macro="">
      <xdr:nvCxnSpPr>
        <xdr:cNvPr id="27" name="Elbow Connector 26">
          <a:extLst>
            <a:ext uri="{FF2B5EF4-FFF2-40B4-BE49-F238E27FC236}">
              <a16:creationId xmlns:a16="http://schemas.microsoft.com/office/drawing/2014/main" id="{B7AD71E4-E9DD-5229-177E-E67C316C7E12}"/>
            </a:ext>
            <a:ext uri="{147F2762-F138-4A5C-976F-8EAC2B608ADB}">
              <a16:predDERef xmlns:a16="http://schemas.microsoft.com/office/drawing/2014/main" pred="{ADD901F0-3F00-495A-8FFC-E031554ACEC0}"/>
            </a:ext>
          </a:extLst>
        </xdr:cNvPr>
        <xdr:cNvCxnSpPr/>
      </xdr:nvCxnSpPr>
      <xdr:spPr>
        <a:xfrm>
          <a:off x="8039100" y="13287375"/>
          <a:ext cx="952500" cy="952500"/>
        </a:xfrm>
        <a:prstGeom prst="bentConnector5">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752475</xdr:colOff>
      <xdr:row>26</xdr:row>
      <xdr:rowOff>314325</xdr:rowOff>
    </xdr:from>
    <xdr:to>
      <xdr:col>3</xdr:col>
      <xdr:colOff>1514475</xdr:colOff>
      <xdr:row>39</xdr:row>
      <xdr:rowOff>28575</xdr:rowOff>
    </xdr:to>
    <xdr:cxnSp macro="">
      <xdr:nvCxnSpPr>
        <xdr:cNvPr id="28" name="Straight Arrow Connector 27">
          <a:extLst>
            <a:ext uri="{FF2B5EF4-FFF2-40B4-BE49-F238E27FC236}">
              <a16:creationId xmlns:a16="http://schemas.microsoft.com/office/drawing/2014/main" id="{CA9D3369-453D-4F10-9C49-53EA98B32F60}"/>
            </a:ext>
            <a:ext uri="{147F2762-F138-4A5C-976F-8EAC2B608ADB}">
              <a16:predDERef xmlns:a16="http://schemas.microsoft.com/office/drawing/2014/main" pred="{B7AD71E4-E9DD-5229-177E-E67C316C7E12}"/>
            </a:ext>
          </a:extLst>
        </xdr:cNvPr>
        <xdr:cNvCxnSpPr>
          <a:cxnSpLocks/>
        </xdr:cNvCxnSpPr>
      </xdr:nvCxnSpPr>
      <xdr:spPr>
        <a:xfrm flipV="1">
          <a:off x="5867400" y="10382250"/>
          <a:ext cx="762000" cy="2695575"/>
        </a:xfrm>
        <a:prstGeom prst="straightConnector1">
          <a:avLst/>
        </a:prstGeom>
        <a:ln w="38100">
          <a:solidFill>
            <a:srgbClr val="FF0000"/>
          </a:solidFill>
          <a:miter/>
          <a:tailEnd type="triangle" w="med" len="med"/>
        </a:ln>
      </xdr:spPr>
    </xdr:cxnSp>
    <xdr:clientData/>
  </xdr:twoCellAnchor>
  <xdr:twoCellAnchor>
    <xdr:from>
      <xdr:col>1</xdr:col>
      <xdr:colOff>723900</xdr:colOff>
      <xdr:row>27</xdr:row>
      <xdr:rowOff>104775</xdr:rowOff>
    </xdr:from>
    <xdr:to>
      <xdr:col>2</xdr:col>
      <xdr:colOff>819150</xdr:colOff>
      <xdr:row>46</xdr:row>
      <xdr:rowOff>104775</xdr:rowOff>
    </xdr:to>
    <xdr:cxnSp macro="">
      <xdr:nvCxnSpPr>
        <xdr:cNvPr id="29" name="Straight Arrow Connector 28">
          <a:extLst>
            <a:ext uri="{FF2B5EF4-FFF2-40B4-BE49-F238E27FC236}">
              <a16:creationId xmlns:a16="http://schemas.microsoft.com/office/drawing/2014/main" id="{7E89D7FD-459C-4811-858A-B0D628F8171B}"/>
            </a:ext>
            <a:ext uri="{147F2762-F138-4A5C-976F-8EAC2B608ADB}">
              <a16:predDERef xmlns:a16="http://schemas.microsoft.com/office/drawing/2014/main" pred="{CA9D3369-453D-4F10-9C49-53EA98B32F60}"/>
            </a:ext>
          </a:extLst>
        </xdr:cNvPr>
        <xdr:cNvCxnSpPr>
          <a:cxnSpLocks/>
        </xdr:cNvCxnSpPr>
      </xdr:nvCxnSpPr>
      <xdr:spPr>
        <a:xfrm flipV="1">
          <a:off x="2428875" y="10496550"/>
          <a:ext cx="1800225" cy="3790950"/>
        </a:xfrm>
        <a:prstGeom prst="straightConnector1">
          <a:avLst/>
        </a:prstGeom>
        <a:ln w="38100">
          <a:solidFill>
            <a:srgbClr val="FF0000"/>
          </a:solidFill>
          <a:miter/>
          <a:tailEnd type="triangle" w="med" len="med"/>
        </a:ln>
      </xdr:spPr>
    </xdr:cxnSp>
    <xdr:clientData/>
  </xdr:twoCellAnchor>
  <xdr:twoCellAnchor editAs="oneCell">
    <xdr:from>
      <xdr:col>7</xdr:col>
      <xdr:colOff>0</xdr:colOff>
      <xdr:row>63</xdr:row>
      <xdr:rowOff>9525</xdr:rowOff>
    </xdr:from>
    <xdr:to>
      <xdr:col>13</xdr:col>
      <xdr:colOff>323850</xdr:colOff>
      <xdr:row>74</xdr:row>
      <xdr:rowOff>85725</xdr:rowOff>
    </xdr:to>
    <xdr:pic>
      <xdr:nvPicPr>
        <xdr:cNvPr id="30" name="Picture 29">
          <a:extLst>
            <a:ext uri="{FF2B5EF4-FFF2-40B4-BE49-F238E27FC236}">
              <a16:creationId xmlns:a16="http://schemas.microsoft.com/office/drawing/2014/main" id="{13AE9406-F471-5577-9579-5B7610B092AE}"/>
            </a:ext>
            <a:ext uri="{147F2762-F138-4A5C-976F-8EAC2B608ADB}">
              <a16:predDERef xmlns:a16="http://schemas.microsoft.com/office/drawing/2014/main" pred="{7E89D7FD-459C-4811-858A-B0D628F8171B}"/>
            </a:ext>
          </a:extLst>
        </xdr:cNvPr>
        <xdr:cNvPicPr>
          <a:picLocks noChangeAspect="1"/>
        </xdr:cNvPicPr>
      </xdr:nvPicPr>
      <xdr:blipFill>
        <a:blip xmlns:r="http://schemas.openxmlformats.org/officeDocument/2006/relationships" r:embed="rId7"/>
        <a:stretch>
          <a:fillRect/>
        </a:stretch>
      </xdr:blipFill>
      <xdr:spPr>
        <a:xfrm>
          <a:off x="9525000" y="16983075"/>
          <a:ext cx="7267575" cy="2105025"/>
        </a:xfrm>
        <a:prstGeom prst="rect">
          <a:avLst/>
        </a:prstGeom>
      </xdr:spPr>
    </xdr:pic>
    <xdr:clientData/>
  </xdr:twoCellAnchor>
  <xdr:twoCellAnchor editAs="oneCell">
    <xdr:from>
      <xdr:col>7</xdr:col>
      <xdr:colOff>0</xdr:colOff>
      <xdr:row>63</xdr:row>
      <xdr:rowOff>0</xdr:rowOff>
    </xdr:from>
    <xdr:to>
      <xdr:col>13</xdr:col>
      <xdr:colOff>304800</xdr:colOff>
      <xdr:row>75</xdr:row>
      <xdr:rowOff>28575</xdr:rowOff>
    </xdr:to>
    <xdr:pic>
      <xdr:nvPicPr>
        <xdr:cNvPr id="34" name="Picture 33">
          <a:extLst>
            <a:ext uri="{FF2B5EF4-FFF2-40B4-BE49-F238E27FC236}">
              <a16:creationId xmlns:a16="http://schemas.microsoft.com/office/drawing/2014/main" id="{BBFA38AB-4BE5-0F85-2129-EB499A25723F}"/>
            </a:ext>
            <a:ext uri="{147F2762-F138-4A5C-976F-8EAC2B608ADB}">
              <a16:predDERef xmlns:a16="http://schemas.microsoft.com/office/drawing/2014/main" pred="{87471EC4-8900-D28C-B618-71E4792F4264}"/>
            </a:ext>
          </a:extLst>
        </xdr:cNvPr>
        <xdr:cNvPicPr>
          <a:picLocks noChangeAspect="1"/>
        </xdr:cNvPicPr>
      </xdr:nvPicPr>
      <xdr:blipFill>
        <a:blip xmlns:r="http://schemas.openxmlformats.org/officeDocument/2006/relationships" r:embed="rId8"/>
        <a:stretch>
          <a:fillRect/>
        </a:stretch>
      </xdr:blipFill>
      <xdr:spPr>
        <a:xfrm>
          <a:off x="9525000" y="16973550"/>
          <a:ext cx="7248525" cy="2219325"/>
        </a:xfrm>
        <a:prstGeom prst="rect">
          <a:avLst/>
        </a:prstGeom>
      </xdr:spPr>
    </xdr:pic>
    <xdr:clientData/>
  </xdr:twoCellAnchor>
  <xdr:twoCellAnchor editAs="oneCell">
    <xdr:from>
      <xdr:col>7</xdr:col>
      <xdr:colOff>0</xdr:colOff>
      <xdr:row>78</xdr:row>
      <xdr:rowOff>0</xdr:rowOff>
    </xdr:from>
    <xdr:to>
      <xdr:col>13</xdr:col>
      <xdr:colOff>276225</xdr:colOff>
      <xdr:row>96</xdr:row>
      <xdr:rowOff>133350</xdr:rowOff>
    </xdr:to>
    <xdr:pic>
      <xdr:nvPicPr>
        <xdr:cNvPr id="35" name="Picture 34">
          <a:extLst>
            <a:ext uri="{FF2B5EF4-FFF2-40B4-BE49-F238E27FC236}">
              <a16:creationId xmlns:a16="http://schemas.microsoft.com/office/drawing/2014/main" id="{D57B9EA1-C212-0A05-41F8-4C6D244354BA}"/>
            </a:ext>
            <a:ext uri="{147F2762-F138-4A5C-976F-8EAC2B608ADB}">
              <a16:predDERef xmlns:a16="http://schemas.microsoft.com/office/drawing/2014/main" pred="{BBFA38AB-4BE5-0F85-2129-EB499A25723F}"/>
            </a:ext>
          </a:extLst>
        </xdr:cNvPr>
        <xdr:cNvPicPr>
          <a:picLocks noChangeAspect="1"/>
        </xdr:cNvPicPr>
      </xdr:nvPicPr>
      <xdr:blipFill>
        <a:blip xmlns:r="http://schemas.openxmlformats.org/officeDocument/2006/relationships" r:embed="rId9"/>
        <a:stretch>
          <a:fillRect/>
        </a:stretch>
      </xdr:blipFill>
      <xdr:spPr>
        <a:xfrm>
          <a:off x="9525000" y="19402425"/>
          <a:ext cx="7219950" cy="3048000"/>
        </a:xfrm>
        <a:prstGeom prst="rect">
          <a:avLst/>
        </a:prstGeom>
      </xdr:spPr>
    </xdr:pic>
    <xdr:clientData/>
  </xdr:twoCellAnchor>
  <xdr:twoCellAnchor editAs="oneCell">
    <xdr:from>
      <xdr:col>0</xdr:col>
      <xdr:colOff>0</xdr:colOff>
      <xdr:row>95</xdr:row>
      <xdr:rowOff>9525</xdr:rowOff>
    </xdr:from>
    <xdr:to>
      <xdr:col>6</xdr:col>
      <xdr:colOff>47625</xdr:colOff>
      <xdr:row>132</xdr:row>
      <xdr:rowOff>19050</xdr:rowOff>
    </xdr:to>
    <xdr:pic>
      <xdr:nvPicPr>
        <xdr:cNvPr id="37" name="Picture 36">
          <a:extLst>
            <a:ext uri="{FF2B5EF4-FFF2-40B4-BE49-F238E27FC236}">
              <a16:creationId xmlns:a16="http://schemas.microsoft.com/office/drawing/2014/main" id="{39D265EC-727E-F341-DC87-86F3352A3CE9}"/>
            </a:ext>
            <a:ext uri="{147F2762-F138-4A5C-976F-8EAC2B608ADB}">
              <a16:predDERef xmlns:a16="http://schemas.microsoft.com/office/drawing/2014/main" pred="{D57B9EA1-C212-0A05-41F8-4C6D244354BA}"/>
            </a:ext>
          </a:extLst>
        </xdr:cNvPr>
        <xdr:cNvPicPr>
          <a:picLocks noChangeAspect="1"/>
        </xdr:cNvPicPr>
      </xdr:nvPicPr>
      <xdr:blipFill>
        <a:blip xmlns:r="http://schemas.openxmlformats.org/officeDocument/2006/relationships" r:embed="rId10"/>
        <a:stretch>
          <a:fillRect/>
        </a:stretch>
      </xdr:blipFill>
      <xdr:spPr>
        <a:xfrm>
          <a:off x="0" y="22840950"/>
          <a:ext cx="9067800" cy="6000750"/>
        </a:xfrm>
        <a:prstGeom prst="rect">
          <a:avLst/>
        </a:prstGeom>
      </xdr:spPr>
    </xdr:pic>
    <xdr:clientData/>
  </xdr:twoCellAnchor>
  <xdr:twoCellAnchor editAs="oneCell">
    <xdr:from>
      <xdr:col>4</xdr:col>
      <xdr:colOff>704850</xdr:colOff>
      <xdr:row>5</xdr:row>
      <xdr:rowOff>19051</xdr:rowOff>
    </xdr:from>
    <xdr:to>
      <xdr:col>6</xdr:col>
      <xdr:colOff>466725</xdr:colOff>
      <xdr:row>6</xdr:row>
      <xdr:rowOff>349383</xdr:rowOff>
    </xdr:to>
    <xdr:pic>
      <xdr:nvPicPr>
        <xdr:cNvPr id="6" name="Picture 5">
          <a:extLst>
            <a:ext uri="{FF2B5EF4-FFF2-40B4-BE49-F238E27FC236}">
              <a16:creationId xmlns:a16="http://schemas.microsoft.com/office/drawing/2014/main" id="{467EC934-86F9-4FF7-BC9D-52E07AE0717B}"/>
            </a:ext>
          </a:extLst>
        </xdr:cNvPr>
        <xdr:cNvPicPr>
          <a:picLocks noChangeAspect="1"/>
        </xdr:cNvPicPr>
      </xdr:nvPicPr>
      <xdr:blipFill>
        <a:blip xmlns:r="http://schemas.openxmlformats.org/officeDocument/2006/relationships" r:embed="rId11"/>
        <a:stretch>
          <a:fillRect/>
        </a:stretch>
      </xdr:blipFill>
      <xdr:spPr>
        <a:xfrm>
          <a:off x="7524750" y="1057276"/>
          <a:ext cx="1962150" cy="749432"/>
        </a:xfrm>
        <a:prstGeom prst="rect">
          <a:avLst/>
        </a:prstGeom>
      </xdr:spPr>
    </xdr:pic>
    <xdr:clientData/>
  </xdr:twoCellAnchor>
  <xdr:twoCellAnchor editAs="oneCell">
    <xdr:from>
      <xdr:col>6</xdr:col>
      <xdr:colOff>504824</xdr:colOff>
      <xdr:row>48</xdr:row>
      <xdr:rowOff>0</xdr:rowOff>
    </xdr:from>
    <xdr:to>
      <xdr:col>10</xdr:col>
      <xdr:colOff>9524</xdr:colOff>
      <xdr:row>59</xdr:row>
      <xdr:rowOff>1</xdr:rowOff>
    </xdr:to>
    <xdr:pic>
      <xdr:nvPicPr>
        <xdr:cNvPr id="31" name="Picture 30">
          <a:extLst>
            <a:ext uri="{FF2B5EF4-FFF2-40B4-BE49-F238E27FC236}">
              <a16:creationId xmlns:a16="http://schemas.microsoft.com/office/drawing/2014/main" id="{767345A4-C180-475E-B610-59094A5F608E}"/>
            </a:ext>
          </a:extLst>
        </xdr:cNvPr>
        <xdr:cNvPicPr>
          <a:picLocks noChangeAspect="1"/>
        </xdr:cNvPicPr>
      </xdr:nvPicPr>
      <xdr:blipFill>
        <a:blip xmlns:r="http://schemas.openxmlformats.org/officeDocument/2006/relationships" r:embed="rId11"/>
        <a:stretch>
          <a:fillRect/>
        </a:stretch>
      </xdr:blipFill>
      <xdr:spPr>
        <a:xfrm>
          <a:off x="9524999" y="14935200"/>
          <a:ext cx="5210175" cy="1781176"/>
        </a:xfrm>
        <a:prstGeom prst="rect">
          <a:avLst/>
        </a:prstGeom>
      </xdr:spPr>
    </xdr:pic>
    <xdr:clientData/>
  </xdr:twoCellAnchor>
  <xdr:twoCellAnchor editAs="oneCell">
    <xdr:from>
      <xdr:col>4</xdr:col>
      <xdr:colOff>1552574</xdr:colOff>
      <xdr:row>89</xdr:row>
      <xdr:rowOff>19051</xdr:rowOff>
    </xdr:from>
    <xdr:to>
      <xdr:col>6</xdr:col>
      <xdr:colOff>116812</xdr:colOff>
      <xdr:row>94</xdr:row>
      <xdr:rowOff>0</xdr:rowOff>
    </xdr:to>
    <xdr:pic>
      <xdr:nvPicPr>
        <xdr:cNvPr id="36" name="Picture 35">
          <a:extLst>
            <a:ext uri="{FF2B5EF4-FFF2-40B4-BE49-F238E27FC236}">
              <a16:creationId xmlns:a16="http://schemas.microsoft.com/office/drawing/2014/main" id="{A298DD9F-CDF0-4AED-A713-9CAE055BCD28}"/>
            </a:ext>
          </a:extLst>
        </xdr:cNvPr>
        <xdr:cNvPicPr>
          <a:picLocks noChangeAspect="1"/>
        </xdr:cNvPicPr>
      </xdr:nvPicPr>
      <xdr:blipFill rotWithShape="1">
        <a:blip xmlns:r="http://schemas.openxmlformats.org/officeDocument/2006/relationships" r:embed="rId11"/>
        <a:srcRect l="28121" r="34944"/>
        <a:stretch/>
      </xdr:blipFill>
      <xdr:spPr>
        <a:xfrm>
          <a:off x="8372474" y="21878926"/>
          <a:ext cx="764513" cy="7905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1274400</xdr:colOff>
      <xdr:row>1</xdr:row>
      <xdr:rowOff>255960</xdr:rowOff>
    </xdr:to>
    <xdr:pic>
      <xdr:nvPicPr>
        <xdr:cNvPr id="24" name="Picture 2">
          <a:extLst>
            <a:ext uri="{FF2B5EF4-FFF2-40B4-BE49-F238E27FC236}">
              <a16:creationId xmlns:a16="http://schemas.microsoft.com/office/drawing/2014/main" id="{00000000-0008-0000-0200-000018000000}"/>
            </a:ext>
          </a:extLst>
        </xdr:cNvPr>
        <xdr:cNvPicPr/>
      </xdr:nvPicPr>
      <xdr:blipFill>
        <a:blip xmlns:r="http://schemas.openxmlformats.org/officeDocument/2006/relationships" r:embed="rId1"/>
        <a:stretch/>
      </xdr:blipFill>
      <xdr:spPr>
        <a:xfrm>
          <a:off x="0" y="0"/>
          <a:ext cx="1274400" cy="713160"/>
        </a:xfrm>
        <a:prstGeom prst="rect">
          <a:avLst/>
        </a:prstGeom>
        <a:noFill/>
        <a:ln w="0">
          <a:noFill/>
        </a:ln>
      </xdr:spPr>
    </xdr:pic>
    <xdr:clientData/>
  </xdr:twoCellAnchor>
  <xdr:twoCellAnchor>
    <xdr:from>
      <xdr:col>1</xdr:col>
      <xdr:colOff>229680</xdr:colOff>
      <xdr:row>0</xdr:row>
      <xdr:rowOff>123840</xdr:rowOff>
    </xdr:from>
    <xdr:to>
      <xdr:col>1</xdr:col>
      <xdr:colOff>2300040</xdr:colOff>
      <xdr:row>0</xdr:row>
      <xdr:rowOff>444600</xdr:rowOff>
    </xdr:to>
    <xdr:sp macro="" textlink="">
      <xdr:nvSpPr>
        <xdr:cNvPr id="25" name="Rectangle: Rounded Corners 3">
          <a:hlinkClick xmlns:r="http://schemas.openxmlformats.org/officeDocument/2006/relationships" r:id="rId2"/>
          <a:extLst>
            <a:ext uri="{FF2B5EF4-FFF2-40B4-BE49-F238E27FC236}">
              <a16:creationId xmlns:a16="http://schemas.microsoft.com/office/drawing/2014/main" id="{00000000-0008-0000-0200-000019000000}"/>
            </a:ext>
          </a:extLst>
        </xdr:cNvPr>
        <xdr:cNvSpPr/>
      </xdr:nvSpPr>
      <xdr:spPr>
        <a:xfrm>
          <a:off x="2336040" y="123840"/>
          <a:ext cx="2070360" cy="320760"/>
        </a:xfrm>
        <a:prstGeom prst="roundRect">
          <a:avLst>
            <a:gd name="adj" fmla="val 16667"/>
          </a:avLst>
        </a:prstGeom>
        <a:solidFill>
          <a:srgbClr val="2F5597"/>
        </a:solidFill>
        <a:ln w="12700">
          <a:solidFill>
            <a:srgbClr val="325490"/>
          </a:solidFill>
          <a:miter/>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en-US" sz="1100" b="0" u="none" strike="noStrike">
              <a:solidFill>
                <a:schemeClr val="lt1"/>
              </a:solidFill>
              <a:effectLst/>
              <a:uFillTx/>
              <a:latin typeface="Calibri"/>
            </a:rPr>
            <a:t>Notes</a:t>
          </a:r>
          <a:endParaRPr lang="en-US" sz="1100" b="0" u="none" strike="noStrike">
            <a:effectLst/>
            <a:uFillTx/>
            <a:latin typeface="Times New Roman"/>
          </a:endParaRPr>
        </a:p>
      </xdr:txBody>
    </xdr:sp>
    <xdr:clientData/>
  </xdr:twoCellAnchor>
  <xdr:twoCellAnchor>
    <xdr:from>
      <xdr:col>1</xdr:col>
      <xdr:colOff>2343150</xdr:colOff>
      <xdr:row>0</xdr:row>
      <xdr:rowOff>123825</xdr:rowOff>
    </xdr:from>
    <xdr:to>
      <xdr:col>2</xdr:col>
      <xdr:colOff>552450</xdr:colOff>
      <xdr:row>0</xdr:row>
      <xdr:rowOff>447675</xdr:rowOff>
    </xdr:to>
    <xdr:sp macro="" textlink="">
      <xdr:nvSpPr>
        <xdr:cNvPr id="26" name="Rectangle: Rounded Corners 4">
          <a:hlinkClick xmlns:r="http://schemas.openxmlformats.org/officeDocument/2006/relationships" r:id="rId3"/>
          <a:extLst>
            <a:ext uri="{FF2B5EF4-FFF2-40B4-BE49-F238E27FC236}">
              <a16:creationId xmlns:a16="http://schemas.microsoft.com/office/drawing/2014/main" id="{00000000-0008-0000-0200-00001A000000}"/>
            </a:ext>
            <a:ext uri="{147F2762-F138-4A5C-976F-8EAC2B608ADB}">
              <a16:predDERef xmlns:a16="http://schemas.microsoft.com/office/drawing/2014/main" pred="{00000000-0008-0000-0200-000019000000}"/>
            </a:ext>
          </a:extLst>
        </xdr:cNvPr>
        <xdr:cNvSpPr/>
      </xdr:nvSpPr>
      <xdr:spPr>
        <a:xfrm>
          <a:off x="4333875" y="123825"/>
          <a:ext cx="2076450" cy="323850"/>
        </a:xfrm>
        <a:prstGeom prst="roundRect">
          <a:avLst>
            <a:gd name="adj" fmla="val 16667"/>
          </a:avLst>
        </a:prstGeom>
        <a:solidFill>
          <a:schemeClr val="accent1">
            <a:lumMod val="75000"/>
          </a:schemeClr>
        </a:solidFill>
        <a:ln w="12700">
          <a:solidFill>
            <a:srgbClr val="325490"/>
          </a:solidFill>
          <a:miter/>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tabLst>
              <a:tab pos="0" algn="l"/>
            </a:tabLst>
          </a:pPr>
          <a:r>
            <a:rPr lang="en-US" sz="1100" b="0" u="none" strike="noStrike">
              <a:solidFill>
                <a:schemeClr val="bg1"/>
              </a:solidFill>
              <a:effectLst/>
              <a:uFillTx/>
              <a:latin typeface="Calibri"/>
            </a:rPr>
            <a:t>Dashboard</a:t>
          </a:r>
          <a:endParaRPr lang="en-US" sz="1100" b="0" u="none" strike="noStrike">
            <a:solidFill>
              <a:schemeClr val="bg1"/>
            </a:solidFill>
            <a:effectLst/>
            <a:uFillTx/>
            <a:latin typeface="Times New Roman"/>
          </a:endParaRPr>
        </a:p>
      </xdr:txBody>
    </xdr:sp>
    <xdr:clientData/>
  </xdr:twoCellAnchor>
  <xdr:twoCellAnchor>
    <xdr:from>
      <xdr:col>2</xdr:col>
      <xdr:colOff>613695</xdr:colOff>
      <xdr:row>0</xdr:row>
      <xdr:rowOff>123840</xdr:rowOff>
    </xdr:from>
    <xdr:to>
      <xdr:col>3</xdr:col>
      <xdr:colOff>1309515</xdr:colOff>
      <xdr:row>0</xdr:row>
      <xdr:rowOff>444600</xdr:rowOff>
    </xdr:to>
    <xdr:sp macro="" textlink="">
      <xdr:nvSpPr>
        <xdr:cNvPr id="28" name="Rectangle: Rounded Corners 6">
          <a:hlinkClick xmlns:r="http://schemas.openxmlformats.org/officeDocument/2006/relationships" r:id="rId4"/>
          <a:extLst>
            <a:ext uri="{FF2B5EF4-FFF2-40B4-BE49-F238E27FC236}">
              <a16:creationId xmlns:a16="http://schemas.microsoft.com/office/drawing/2014/main" id="{00000000-0008-0000-0200-00001C000000}"/>
            </a:ext>
            <a:ext uri="{147F2762-F138-4A5C-976F-8EAC2B608ADB}">
              <a16:predDERef xmlns:a16="http://schemas.microsoft.com/office/drawing/2014/main" pred="{00000000-0008-0000-0200-00001A000000}"/>
            </a:ext>
          </a:extLst>
        </xdr:cNvPr>
        <xdr:cNvSpPr/>
      </xdr:nvSpPr>
      <xdr:spPr>
        <a:xfrm>
          <a:off x="6471570" y="123840"/>
          <a:ext cx="1800720" cy="320760"/>
        </a:xfrm>
        <a:prstGeom prst="roundRect">
          <a:avLst>
            <a:gd name="adj" fmla="val 16667"/>
          </a:avLst>
        </a:prstGeom>
        <a:solidFill>
          <a:schemeClr val="accent1">
            <a:lumMod val="75000"/>
          </a:schemeClr>
        </a:solidFill>
        <a:ln>
          <a:solidFill>
            <a:schemeClr val="accent1">
              <a:lumMod val="75000"/>
            </a:schemeClr>
          </a:solidFill>
        </a:ln>
      </xdr:spPr>
      <xdr:style>
        <a:lnRef idx="2">
          <a:schemeClr val="accent5">
            <a:shade val="15000"/>
          </a:schemeClr>
        </a:lnRef>
        <a:fillRef idx="1">
          <a:schemeClr val="accent5"/>
        </a:fillRef>
        <a:effectRef idx="0">
          <a:schemeClr val="accent5"/>
        </a:effectRef>
        <a:fontRef idx="minor">
          <a:schemeClr val="lt1"/>
        </a:fontRef>
      </xdr:style>
      <xdr:txBody>
        <a:bodyPr vertOverflow="clip" horzOverflow="clip" lIns="90000" tIns="45000" rIns="90000" bIns="45000" anchor="ctr">
          <a:noAutofit/>
        </a:bodyPr>
        <a:lstStyle/>
        <a:p>
          <a:pPr algn="ctr">
            <a:lnSpc>
              <a:spcPct val="100000"/>
            </a:lnSpc>
          </a:pPr>
          <a:r>
            <a:rPr lang="en-US" sz="1100" b="0" u="none" strike="noStrike">
              <a:solidFill>
                <a:schemeClr val="bg1"/>
              </a:solidFill>
              <a:effectLst/>
              <a:uFillTx/>
              <a:latin typeface="Calibri"/>
            </a:rPr>
            <a:t>Meter Details</a:t>
          </a:r>
          <a:endParaRPr lang="en-US" sz="1100" b="0" u="none" strike="noStrike">
            <a:solidFill>
              <a:schemeClr val="bg1"/>
            </a:solidFill>
            <a:effectLst/>
            <a:uFillTx/>
            <a:latin typeface="Times New Roman"/>
          </a:endParaRPr>
        </a:p>
      </xdr:txBody>
    </xdr:sp>
    <xdr:clientData/>
  </xdr:twoCellAnchor>
  <xdr:twoCellAnchor>
    <xdr:from>
      <xdr:col>0</xdr:col>
      <xdr:colOff>1523880</xdr:colOff>
      <xdr:row>0</xdr:row>
      <xdr:rowOff>9360</xdr:rowOff>
    </xdr:from>
    <xdr:to>
      <xdr:col>1</xdr:col>
      <xdr:colOff>197640</xdr:colOff>
      <xdr:row>1</xdr:row>
      <xdr:rowOff>427320</xdr:rowOff>
    </xdr:to>
    <xdr:sp macro="" textlink="">
      <xdr:nvSpPr>
        <xdr:cNvPr id="29" name="TextBox 7">
          <a:extLst>
            <a:ext uri="{FF2B5EF4-FFF2-40B4-BE49-F238E27FC236}">
              <a16:creationId xmlns:a16="http://schemas.microsoft.com/office/drawing/2014/main" id="{00000000-0008-0000-0200-00001D000000}"/>
            </a:ext>
          </a:extLst>
        </xdr:cNvPr>
        <xdr:cNvSpPr/>
      </xdr:nvSpPr>
      <xdr:spPr>
        <a:xfrm>
          <a:off x="1523880" y="9360"/>
          <a:ext cx="780120" cy="875160"/>
        </a:xfrm>
        <a:prstGeom prst="rect">
          <a:avLst/>
        </a:prstGeom>
        <a:solidFill>
          <a:srgbClr val="FFFFFF"/>
        </a:solidFill>
        <a:ln w="9525">
          <a:solidFill>
            <a:srgbClr val="FFFFFF"/>
          </a:solidFill>
          <a:round/>
        </a:ln>
      </xdr:spPr>
      <xdr:style>
        <a:lnRef idx="0">
          <a:scrgbClr r="0" g="0" b="0"/>
        </a:lnRef>
        <a:fillRef idx="0">
          <a:scrgbClr r="0" g="0" b="0"/>
        </a:fillRef>
        <a:effectRef idx="0">
          <a:scrgbClr r="0" g="0" b="0"/>
        </a:effectRef>
        <a:fontRef idx="minor"/>
      </xdr:style>
      <xdr:txBody>
        <a:bodyPr vertOverflow="clip" horzOverflow="clip" lIns="90000" tIns="45000" rIns="90000" bIns="45000" anchor="t">
          <a:noAutofit/>
        </a:bodyPr>
        <a:lstStyle/>
        <a:p>
          <a:pPr>
            <a:lnSpc>
              <a:spcPct val="100000"/>
            </a:lnSpc>
          </a:pPr>
          <a:r>
            <a:rPr lang="en-US" sz="1100" b="0" u="none" strike="noStrike">
              <a:solidFill>
                <a:schemeClr val="dk1"/>
              </a:solidFill>
              <a:effectLst/>
              <a:uFillTx/>
              <a:latin typeface="Calibri"/>
            </a:rPr>
            <a:t>Go to:</a:t>
          </a:r>
          <a:endParaRPr lang="en-US" sz="1100" b="0" u="none" strike="noStrike">
            <a:effectLst/>
            <a:uFillTx/>
            <a:latin typeface="Times New Roman"/>
          </a:endParaRPr>
        </a:p>
        <a:p>
          <a:pPr>
            <a:lnSpc>
              <a:spcPct val="100000"/>
            </a:lnSpc>
          </a:pPr>
          <a:r>
            <a:rPr lang="en-US" sz="1100" b="0" u="none" strike="noStrike">
              <a:solidFill>
                <a:schemeClr val="dk1"/>
              </a:solidFill>
              <a:effectLst/>
              <a:uFillTx/>
              <a:latin typeface="Calibri"/>
            </a:rPr>
            <a:t>(click on link)</a:t>
          </a:r>
          <a:endParaRPr lang="en-US" sz="1100" b="0" u="none" strike="noStrike">
            <a:effectLst/>
            <a:uFillTx/>
            <a:latin typeface="Times New Roman"/>
          </a:endParaRPr>
        </a:p>
      </xdr:txBody>
    </xdr:sp>
    <xdr:clientData/>
  </xdr:twoCellAnchor>
  <xdr:twoCellAnchor>
    <xdr:from>
      <xdr:col>1</xdr:col>
      <xdr:colOff>247650</xdr:colOff>
      <xdr:row>1</xdr:row>
      <xdr:rowOff>0</xdr:rowOff>
    </xdr:from>
    <xdr:to>
      <xdr:col>1</xdr:col>
      <xdr:colOff>2257425</xdr:colOff>
      <xdr:row>1</xdr:row>
      <xdr:rowOff>428625</xdr:rowOff>
    </xdr:to>
    <xdr:sp macro="" textlink="">
      <xdr:nvSpPr>
        <xdr:cNvPr id="30" name="TextBox 8">
          <a:hlinkClick xmlns:r="http://schemas.openxmlformats.org/officeDocument/2006/relationships" r:id="rId2"/>
          <a:extLst>
            <a:ext uri="{FF2B5EF4-FFF2-40B4-BE49-F238E27FC236}">
              <a16:creationId xmlns:a16="http://schemas.microsoft.com/office/drawing/2014/main" id="{00000000-0008-0000-0200-00001E000000}"/>
            </a:ext>
            <a:ext uri="{147F2762-F138-4A5C-976F-8EAC2B608ADB}">
              <a16:predDERef xmlns:a16="http://schemas.microsoft.com/office/drawing/2014/main" pred="{00000000-0008-0000-0200-00001D000000}"/>
            </a:ext>
          </a:extLst>
        </xdr:cNvPr>
        <xdr:cNvSpPr/>
      </xdr:nvSpPr>
      <xdr:spPr>
        <a:xfrm>
          <a:off x="2238375" y="457200"/>
          <a:ext cx="2009775" cy="428625"/>
        </a:xfrm>
        <a:prstGeom prst="rect">
          <a:avLst/>
        </a:prstGeom>
        <a:solidFill>
          <a:srgbClr val="FFFFFF"/>
        </a:solidFill>
        <a:ln w="9525">
          <a:solidFill>
            <a:srgbClr val="FFFFFF"/>
          </a:solidFill>
          <a:round/>
        </a:ln>
      </xdr:spPr>
      <xdr:style>
        <a:lnRef idx="0">
          <a:scrgbClr r="0" g="0" b="0"/>
        </a:lnRef>
        <a:fillRef idx="0">
          <a:scrgbClr r="0" g="0" b="0"/>
        </a:fillRef>
        <a:effectRef idx="0">
          <a:scrgbClr r="0" g="0" b="0"/>
        </a:effectRef>
        <a:fontRef idx="minor"/>
      </xdr:style>
      <xdr:txBody>
        <a:bodyPr vertOverflow="clip" horzOverflow="clip" lIns="72000" tIns="36000" rIns="72000" bIns="36000" anchor="t">
          <a:noAutofit/>
        </a:bodyPr>
        <a:lstStyle/>
        <a:p>
          <a:pPr algn="ctr">
            <a:lnSpc>
              <a:spcPct val="100000"/>
            </a:lnSpc>
          </a:pPr>
          <a:r>
            <a:rPr lang="en-US" sz="1100" b="0" u="none" strike="noStrike">
              <a:solidFill>
                <a:schemeClr val="accent5">
                  <a:lumMod val="75000"/>
                </a:schemeClr>
              </a:solidFill>
              <a:effectLst/>
              <a:uFillTx/>
              <a:latin typeface="Calibri"/>
            </a:rPr>
            <a:t>for guidance on how to find and fill data in this sheet</a:t>
          </a:r>
          <a:endParaRPr lang="en-US" sz="1100" b="0" u="none" strike="noStrike">
            <a:effectLst/>
            <a:uFillTx/>
            <a:latin typeface="Times New Roman"/>
          </a:endParaRPr>
        </a:p>
      </xdr:txBody>
    </xdr:sp>
    <xdr:clientData/>
  </xdr:twoCellAnchor>
  <xdr:twoCellAnchor>
    <xdr:from>
      <xdr:col>1</xdr:col>
      <xdr:colOff>2343150</xdr:colOff>
      <xdr:row>1</xdr:row>
      <xdr:rowOff>0</xdr:rowOff>
    </xdr:from>
    <xdr:to>
      <xdr:col>2</xdr:col>
      <xdr:colOff>552450</xdr:colOff>
      <xdr:row>1</xdr:row>
      <xdr:rowOff>419100</xdr:rowOff>
    </xdr:to>
    <xdr:sp macro="" textlink="">
      <xdr:nvSpPr>
        <xdr:cNvPr id="31" name="TextBox 9">
          <a:hlinkClick xmlns:r="http://schemas.openxmlformats.org/officeDocument/2006/relationships" r:id="rId3"/>
          <a:extLst>
            <a:ext uri="{FF2B5EF4-FFF2-40B4-BE49-F238E27FC236}">
              <a16:creationId xmlns:a16="http://schemas.microsoft.com/office/drawing/2014/main" id="{00000000-0008-0000-0200-00001F000000}"/>
            </a:ext>
            <a:ext uri="{147F2762-F138-4A5C-976F-8EAC2B608ADB}">
              <a16:predDERef xmlns:a16="http://schemas.microsoft.com/office/drawing/2014/main" pred="{00000000-0008-0000-0200-00001E000000}"/>
            </a:ext>
          </a:extLst>
        </xdr:cNvPr>
        <xdr:cNvSpPr/>
      </xdr:nvSpPr>
      <xdr:spPr>
        <a:xfrm>
          <a:off x="4333875" y="457200"/>
          <a:ext cx="2076450" cy="419100"/>
        </a:xfrm>
        <a:prstGeom prst="rect">
          <a:avLst/>
        </a:prstGeom>
        <a:solidFill>
          <a:srgbClr val="FFFFFF"/>
        </a:solidFill>
        <a:ln w="9525">
          <a:solidFill>
            <a:srgbClr val="FFFFFF"/>
          </a:solidFill>
          <a:round/>
        </a:ln>
      </xdr:spPr>
      <xdr:style>
        <a:lnRef idx="0">
          <a:scrgbClr r="0" g="0" b="0"/>
        </a:lnRef>
        <a:fillRef idx="0">
          <a:scrgbClr r="0" g="0" b="0"/>
        </a:fillRef>
        <a:effectRef idx="0">
          <a:scrgbClr r="0" g="0" b="0"/>
        </a:effectRef>
        <a:fontRef idx="minor"/>
      </xdr:style>
      <xdr:txBody>
        <a:bodyPr vertOverflow="clip" horzOverflow="clip" lIns="72000" tIns="36000" rIns="72000" bIns="36000" anchor="t">
          <a:noAutofit/>
        </a:bodyPr>
        <a:lstStyle/>
        <a:p>
          <a:pPr algn="ctr">
            <a:lnSpc>
              <a:spcPct val="100000"/>
            </a:lnSpc>
            <a:tabLst>
              <a:tab pos="0" algn="l"/>
            </a:tabLst>
          </a:pPr>
          <a:r>
            <a:rPr lang="en-US" sz="1100" b="0" u="none" strike="noStrike">
              <a:solidFill>
                <a:schemeClr val="accent5">
                  <a:lumMod val="75000"/>
                </a:schemeClr>
              </a:solidFill>
              <a:effectLst/>
              <a:uFillTx/>
              <a:latin typeface="Calibri"/>
            </a:rPr>
            <a:t>to view the compiled data in a report format</a:t>
          </a:r>
          <a:endParaRPr lang="en-US" sz="1100" b="0" u="none" strike="noStrike">
            <a:effectLst/>
            <a:uFillTx/>
            <a:latin typeface="Times New Roman"/>
          </a:endParaRPr>
        </a:p>
      </xdr:txBody>
    </xdr:sp>
    <xdr:clientData/>
  </xdr:twoCellAnchor>
  <xdr:twoCellAnchor>
    <xdr:from>
      <xdr:col>2</xdr:col>
      <xdr:colOff>619125</xdr:colOff>
      <xdr:row>1</xdr:row>
      <xdr:rowOff>0</xdr:rowOff>
    </xdr:from>
    <xdr:to>
      <xdr:col>3</xdr:col>
      <xdr:colOff>1266825</xdr:colOff>
      <xdr:row>1</xdr:row>
      <xdr:rowOff>419100</xdr:rowOff>
    </xdr:to>
    <xdr:sp macro="" textlink="">
      <xdr:nvSpPr>
        <xdr:cNvPr id="33" name="TextBox 11">
          <a:hlinkClick xmlns:r="http://schemas.openxmlformats.org/officeDocument/2006/relationships" r:id="rId4"/>
          <a:extLst>
            <a:ext uri="{FF2B5EF4-FFF2-40B4-BE49-F238E27FC236}">
              <a16:creationId xmlns:a16="http://schemas.microsoft.com/office/drawing/2014/main" id="{00000000-0008-0000-0200-000021000000}"/>
            </a:ext>
            <a:ext uri="{147F2762-F138-4A5C-976F-8EAC2B608ADB}">
              <a16:predDERef xmlns:a16="http://schemas.microsoft.com/office/drawing/2014/main" pred="{00000000-0008-0000-0200-00001F000000}"/>
            </a:ext>
          </a:extLst>
        </xdr:cNvPr>
        <xdr:cNvSpPr/>
      </xdr:nvSpPr>
      <xdr:spPr>
        <a:xfrm>
          <a:off x="6477000" y="457200"/>
          <a:ext cx="1752600" cy="419100"/>
        </a:xfrm>
        <a:prstGeom prst="rect">
          <a:avLst/>
        </a:prstGeom>
        <a:solidFill>
          <a:srgbClr val="FFFFFF"/>
        </a:solidFill>
        <a:ln w="9525">
          <a:solidFill>
            <a:srgbClr val="FFFFFF"/>
          </a:solidFill>
          <a:round/>
        </a:ln>
      </xdr:spPr>
      <xdr:style>
        <a:lnRef idx="0">
          <a:scrgbClr r="0" g="0" b="0"/>
        </a:lnRef>
        <a:fillRef idx="0">
          <a:scrgbClr r="0" g="0" b="0"/>
        </a:fillRef>
        <a:effectRef idx="0">
          <a:scrgbClr r="0" g="0" b="0"/>
        </a:effectRef>
        <a:fontRef idx="minor"/>
      </xdr:style>
      <xdr:txBody>
        <a:bodyPr vertOverflow="clip" horzOverflow="clip" lIns="72000" tIns="36000" rIns="72000" bIns="36000" anchor="t">
          <a:noAutofit/>
        </a:bodyPr>
        <a:lstStyle/>
        <a:p>
          <a:pPr algn="ctr">
            <a:lnSpc>
              <a:spcPct val="100000"/>
            </a:lnSpc>
            <a:tabLst>
              <a:tab pos="0" algn="l"/>
            </a:tabLst>
          </a:pPr>
          <a:r>
            <a:rPr lang="en-US" sz="1100" b="0" u="none" strike="noStrike">
              <a:solidFill>
                <a:schemeClr val="accent5">
                  <a:lumMod val="75000"/>
                </a:schemeClr>
              </a:solidFill>
              <a:effectLst/>
              <a:uFillTx/>
              <a:latin typeface="Calibri"/>
            </a:rPr>
            <a:t>to add or modify data on CEB meters</a:t>
          </a:r>
          <a:endParaRPr lang="en-US" sz="1100" b="0" u="none" strike="noStrike">
            <a:effectLst/>
            <a:uFillTx/>
            <a:latin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1274400</xdr:colOff>
      <xdr:row>1</xdr:row>
      <xdr:rowOff>253800</xdr:rowOff>
    </xdr:to>
    <xdr:pic>
      <xdr:nvPicPr>
        <xdr:cNvPr id="34" name="Picture 13">
          <a:extLst>
            <a:ext uri="{FF2B5EF4-FFF2-40B4-BE49-F238E27FC236}">
              <a16:creationId xmlns:a16="http://schemas.microsoft.com/office/drawing/2014/main" id="{00000000-0008-0000-0300-000022000000}"/>
            </a:ext>
          </a:extLst>
        </xdr:cNvPr>
        <xdr:cNvPicPr/>
      </xdr:nvPicPr>
      <xdr:blipFill>
        <a:blip xmlns:r="http://schemas.openxmlformats.org/officeDocument/2006/relationships" r:embed="rId1"/>
        <a:stretch/>
      </xdr:blipFill>
      <xdr:spPr>
        <a:xfrm>
          <a:off x="0" y="0"/>
          <a:ext cx="1274400" cy="711000"/>
        </a:xfrm>
        <a:prstGeom prst="rect">
          <a:avLst/>
        </a:prstGeom>
        <a:noFill/>
        <a:ln w="0">
          <a:noFill/>
        </a:ln>
      </xdr:spPr>
    </xdr:pic>
    <xdr:clientData/>
  </xdr:twoCellAnchor>
  <xdr:twoCellAnchor>
    <xdr:from>
      <xdr:col>1</xdr:col>
      <xdr:colOff>647640</xdr:colOff>
      <xdr:row>0</xdr:row>
      <xdr:rowOff>123840</xdr:rowOff>
    </xdr:from>
    <xdr:to>
      <xdr:col>2</xdr:col>
      <xdr:colOff>868320</xdr:colOff>
      <xdr:row>0</xdr:row>
      <xdr:rowOff>444600</xdr:rowOff>
    </xdr:to>
    <xdr:sp macro="" textlink="">
      <xdr:nvSpPr>
        <xdr:cNvPr id="35" name="Rectangle: Rounded Corners 14">
          <a:hlinkClick xmlns:r="http://schemas.openxmlformats.org/officeDocument/2006/relationships" r:id="rId2"/>
          <a:extLst>
            <a:ext uri="{FF2B5EF4-FFF2-40B4-BE49-F238E27FC236}">
              <a16:creationId xmlns:a16="http://schemas.microsoft.com/office/drawing/2014/main" id="{00000000-0008-0000-0300-000023000000}"/>
            </a:ext>
          </a:extLst>
        </xdr:cNvPr>
        <xdr:cNvSpPr/>
      </xdr:nvSpPr>
      <xdr:spPr>
        <a:xfrm>
          <a:off x="2308320" y="123840"/>
          <a:ext cx="1881000" cy="320760"/>
        </a:xfrm>
        <a:prstGeom prst="roundRect">
          <a:avLst>
            <a:gd name="adj" fmla="val 16667"/>
          </a:avLst>
        </a:prstGeom>
        <a:solidFill>
          <a:srgbClr val="2F5597"/>
        </a:solidFill>
        <a:ln w="12700">
          <a:solidFill>
            <a:srgbClr val="325490"/>
          </a:solidFill>
          <a:miter/>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en-US" sz="1100" b="0" u="none" strike="noStrike">
              <a:solidFill>
                <a:schemeClr val="lt1"/>
              </a:solidFill>
              <a:effectLst/>
              <a:uFillTx/>
              <a:latin typeface="Calibri"/>
            </a:rPr>
            <a:t>Notes</a:t>
          </a:r>
          <a:endParaRPr lang="en-US" sz="1100" b="0" u="none" strike="noStrike">
            <a:effectLst/>
            <a:uFillTx/>
            <a:latin typeface="Times New Roman"/>
          </a:endParaRPr>
        </a:p>
      </xdr:txBody>
    </xdr:sp>
    <xdr:clientData/>
  </xdr:twoCellAnchor>
  <xdr:twoCellAnchor>
    <xdr:from>
      <xdr:col>2</xdr:col>
      <xdr:colOff>905040</xdr:colOff>
      <xdr:row>0</xdr:row>
      <xdr:rowOff>123840</xdr:rowOff>
    </xdr:from>
    <xdr:to>
      <xdr:col>3</xdr:col>
      <xdr:colOff>1125720</xdr:colOff>
      <xdr:row>0</xdr:row>
      <xdr:rowOff>444600</xdr:rowOff>
    </xdr:to>
    <xdr:sp macro="" textlink="">
      <xdr:nvSpPr>
        <xdr:cNvPr id="36" name="Rectangle: Rounded Corners 15">
          <a:hlinkClick xmlns:r="http://schemas.openxmlformats.org/officeDocument/2006/relationships" r:id="rId3"/>
          <a:extLst>
            <a:ext uri="{FF2B5EF4-FFF2-40B4-BE49-F238E27FC236}">
              <a16:creationId xmlns:a16="http://schemas.microsoft.com/office/drawing/2014/main" id="{00000000-0008-0000-0300-000024000000}"/>
            </a:ext>
          </a:extLst>
        </xdr:cNvPr>
        <xdr:cNvSpPr/>
      </xdr:nvSpPr>
      <xdr:spPr>
        <a:xfrm>
          <a:off x="4226040" y="123840"/>
          <a:ext cx="1881360" cy="320760"/>
        </a:xfrm>
        <a:prstGeom prst="roundRect">
          <a:avLst>
            <a:gd name="adj" fmla="val 16667"/>
          </a:avLst>
        </a:prstGeom>
        <a:solidFill>
          <a:schemeClr val="accent1">
            <a:lumMod val="75000"/>
          </a:schemeClr>
        </a:solidFill>
        <a:ln w="12700">
          <a:solidFill>
            <a:srgbClr val="325490"/>
          </a:solidFill>
          <a:miter/>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tabLst>
              <a:tab pos="0" algn="l"/>
            </a:tabLst>
          </a:pPr>
          <a:r>
            <a:rPr lang="en-US" sz="1100" b="0" u="none" strike="noStrike">
              <a:solidFill>
                <a:schemeClr val="bg1"/>
              </a:solidFill>
              <a:effectLst/>
              <a:uFillTx/>
              <a:latin typeface="Calibri"/>
            </a:rPr>
            <a:t>Dashboard</a:t>
          </a:r>
          <a:endParaRPr lang="en-US" sz="1100" b="0" u="none" strike="noStrike">
            <a:solidFill>
              <a:schemeClr val="bg1"/>
            </a:solidFill>
            <a:effectLst/>
            <a:uFillTx/>
            <a:latin typeface="Times New Roman"/>
          </a:endParaRPr>
        </a:p>
      </xdr:txBody>
    </xdr:sp>
    <xdr:clientData/>
  </xdr:twoCellAnchor>
  <xdr:twoCellAnchor>
    <xdr:from>
      <xdr:col>3</xdr:col>
      <xdr:colOff>1162080</xdr:colOff>
      <xdr:row>0</xdr:row>
      <xdr:rowOff>123840</xdr:rowOff>
    </xdr:from>
    <xdr:to>
      <xdr:col>4</xdr:col>
      <xdr:colOff>1382760</xdr:colOff>
      <xdr:row>0</xdr:row>
      <xdr:rowOff>444600</xdr:rowOff>
    </xdr:to>
    <xdr:sp macro="" textlink="">
      <xdr:nvSpPr>
        <xdr:cNvPr id="37" name="Rectangle: Rounded Corners 16">
          <a:hlinkClick xmlns:r="http://schemas.openxmlformats.org/officeDocument/2006/relationships" r:id="rId4"/>
          <a:extLst>
            <a:ext uri="{FF2B5EF4-FFF2-40B4-BE49-F238E27FC236}">
              <a16:creationId xmlns:a16="http://schemas.microsoft.com/office/drawing/2014/main" id="{00000000-0008-0000-0300-000025000000}"/>
            </a:ext>
          </a:extLst>
        </xdr:cNvPr>
        <xdr:cNvSpPr/>
      </xdr:nvSpPr>
      <xdr:spPr>
        <a:xfrm>
          <a:off x="6143760" y="123840"/>
          <a:ext cx="1881000" cy="320760"/>
        </a:xfrm>
        <a:prstGeom prst="roundRect">
          <a:avLst>
            <a:gd name="adj" fmla="val 16667"/>
          </a:avLst>
        </a:prstGeom>
        <a:solidFill>
          <a:srgbClr val="2F5597"/>
        </a:solidFill>
        <a:ln w="12700">
          <a:solidFill>
            <a:srgbClr val="325490"/>
          </a:solidFill>
          <a:miter/>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tabLst>
              <a:tab pos="0" algn="l"/>
            </a:tabLst>
          </a:pPr>
          <a:r>
            <a:rPr lang="en-US" sz="1100" b="0" u="none" strike="noStrike">
              <a:solidFill>
                <a:schemeClr val="lt1"/>
              </a:solidFill>
              <a:effectLst/>
              <a:uFillTx/>
              <a:latin typeface="Calibri"/>
            </a:rPr>
            <a:t>Departments</a:t>
          </a:r>
          <a:endParaRPr lang="en-US" sz="1100" b="0" u="none" strike="noStrike">
            <a:effectLst/>
            <a:uFillTx/>
            <a:latin typeface="Times New Roman"/>
          </a:endParaRPr>
        </a:p>
      </xdr:txBody>
    </xdr:sp>
    <xdr:clientData/>
  </xdr:twoCellAnchor>
  <xdr:twoCellAnchor>
    <xdr:from>
      <xdr:col>0</xdr:col>
      <xdr:colOff>1523880</xdr:colOff>
      <xdr:row>0</xdr:row>
      <xdr:rowOff>9360</xdr:rowOff>
    </xdr:from>
    <xdr:to>
      <xdr:col>1</xdr:col>
      <xdr:colOff>615600</xdr:colOff>
      <xdr:row>1</xdr:row>
      <xdr:rowOff>425160</xdr:rowOff>
    </xdr:to>
    <xdr:sp macro="" textlink="">
      <xdr:nvSpPr>
        <xdr:cNvPr id="39" name="TextBox 18">
          <a:extLst>
            <a:ext uri="{FF2B5EF4-FFF2-40B4-BE49-F238E27FC236}">
              <a16:creationId xmlns:a16="http://schemas.microsoft.com/office/drawing/2014/main" id="{00000000-0008-0000-0300-000027000000}"/>
            </a:ext>
          </a:extLst>
        </xdr:cNvPr>
        <xdr:cNvSpPr/>
      </xdr:nvSpPr>
      <xdr:spPr>
        <a:xfrm>
          <a:off x="1523880" y="9360"/>
          <a:ext cx="752400" cy="873000"/>
        </a:xfrm>
        <a:prstGeom prst="rect">
          <a:avLst/>
        </a:prstGeom>
        <a:solidFill>
          <a:srgbClr val="FFFFFF"/>
        </a:solidFill>
        <a:ln w="9525">
          <a:solidFill>
            <a:srgbClr val="FFFFFF"/>
          </a:solidFill>
          <a:round/>
        </a:ln>
      </xdr:spPr>
      <xdr:style>
        <a:lnRef idx="0">
          <a:scrgbClr r="0" g="0" b="0"/>
        </a:lnRef>
        <a:fillRef idx="0">
          <a:scrgbClr r="0" g="0" b="0"/>
        </a:fillRef>
        <a:effectRef idx="0">
          <a:scrgbClr r="0" g="0" b="0"/>
        </a:effectRef>
        <a:fontRef idx="minor"/>
      </xdr:style>
      <xdr:txBody>
        <a:bodyPr vertOverflow="clip" horzOverflow="clip" lIns="90000" tIns="45000" rIns="90000" bIns="45000" anchor="t">
          <a:noAutofit/>
        </a:bodyPr>
        <a:lstStyle/>
        <a:p>
          <a:pPr>
            <a:lnSpc>
              <a:spcPct val="100000"/>
            </a:lnSpc>
          </a:pPr>
          <a:r>
            <a:rPr lang="en-US" sz="1100" b="0" u="none" strike="noStrike">
              <a:solidFill>
                <a:schemeClr val="dk1"/>
              </a:solidFill>
              <a:effectLst/>
              <a:uFillTx/>
              <a:latin typeface="Calibri"/>
            </a:rPr>
            <a:t>Go to:</a:t>
          </a:r>
          <a:endParaRPr lang="en-US" sz="1100" b="0" u="none" strike="noStrike">
            <a:effectLst/>
            <a:uFillTx/>
            <a:latin typeface="Times New Roman"/>
          </a:endParaRPr>
        </a:p>
        <a:p>
          <a:pPr>
            <a:lnSpc>
              <a:spcPct val="100000"/>
            </a:lnSpc>
          </a:pPr>
          <a:r>
            <a:rPr lang="en-US" sz="1100" b="0" u="none" strike="noStrike">
              <a:solidFill>
                <a:schemeClr val="dk1"/>
              </a:solidFill>
              <a:effectLst/>
              <a:uFillTx/>
              <a:latin typeface="Calibri"/>
            </a:rPr>
            <a:t>(click on link)</a:t>
          </a:r>
          <a:endParaRPr lang="en-US" sz="1100" b="0" u="none" strike="noStrike">
            <a:effectLst/>
            <a:uFillTx/>
            <a:latin typeface="Times New Roman"/>
          </a:endParaRPr>
        </a:p>
      </xdr:txBody>
    </xdr:sp>
    <xdr:clientData/>
  </xdr:twoCellAnchor>
  <xdr:twoCellAnchor>
    <xdr:from>
      <xdr:col>1</xdr:col>
      <xdr:colOff>628560</xdr:colOff>
      <xdr:row>1</xdr:row>
      <xdr:rowOff>0</xdr:rowOff>
    </xdr:from>
    <xdr:to>
      <xdr:col>2</xdr:col>
      <xdr:colOff>873000</xdr:colOff>
      <xdr:row>1</xdr:row>
      <xdr:rowOff>425520</xdr:rowOff>
    </xdr:to>
    <xdr:sp macro="" textlink="">
      <xdr:nvSpPr>
        <xdr:cNvPr id="40" name="TextBox 19">
          <a:hlinkClick xmlns:r="http://schemas.openxmlformats.org/officeDocument/2006/relationships" r:id="rId2"/>
          <a:extLst>
            <a:ext uri="{FF2B5EF4-FFF2-40B4-BE49-F238E27FC236}">
              <a16:creationId xmlns:a16="http://schemas.microsoft.com/office/drawing/2014/main" id="{00000000-0008-0000-0300-000028000000}"/>
            </a:ext>
          </a:extLst>
        </xdr:cNvPr>
        <xdr:cNvSpPr/>
      </xdr:nvSpPr>
      <xdr:spPr>
        <a:xfrm>
          <a:off x="2289240" y="457200"/>
          <a:ext cx="1904760" cy="425520"/>
        </a:xfrm>
        <a:prstGeom prst="rect">
          <a:avLst/>
        </a:prstGeom>
        <a:solidFill>
          <a:srgbClr val="FFFFFF"/>
        </a:solidFill>
        <a:ln w="9525">
          <a:solidFill>
            <a:srgbClr val="FFFFFF"/>
          </a:solidFill>
          <a:round/>
        </a:ln>
      </xdr:spPr>
      <xdr:style>
        <a:lnRef idx="0">
          <a:scrgbClr r="0" g="0" b="0"/>
        </a:lnRef>
        <a:fillRef idx="0">
          <a:scrgbClr r="0" g="0" b="0"/>
        </a:fillRef>
        <a:effectRef idx="0">
          <a:scrgbClr r="0" g="0" b="0"/>
        </a:effectRef>
        <a:fontRef idx="minor"/>
      </xdr:style>
      <xdr:txBody>
        <a:bodyPr vertOverflow="clip" horzOverflow="clip" lIns="72000" tIns="36000" rIns="72000" bIns="36000" anchor="t">
          <a:noAutofit/>
        </a:bodyPr>
        <a:lstStyle/>
        <a:p>
          <a:pPr algn="ctr">
            <a:lnSpc>
              <a:spcPct val="100000"/>
            </a:lnSpc>
          </a:pPr>
          <a:r>
            <a:rPr lang="en-US" sz="1100" b="0" u="none" strike="noStrike">
              <a:solidFill>
                <a:schemeClr val="accent5">
                  <a:lumMod val="75000"/>
                </a:schemeClr>
              </a:solidFill>
              <a:effectLst/>
              <a:uFillTx/>
              <a:latin typeface="Calibri"/>
            </a:rPr>
            <a:t>for guidance on how to find and fill data in this sheet</a:t>
          </a:r>
          <a:endParaRPr lang="en-US" sz="1100" b="0" u="none" strike="noStrike">
            <a:effectLst/>
            <a:uFillTx/>
            <a:latin typeface="Times New Roman"/>
          </a:endParaRPr>
        </a:p>
      </xdr:txBody>
    </xdr:sp>
    <xdr:clientData/>
  </xdr:twoCellAnchor>
  <xdr:twoCellAnchor>
    <xdr:from>
      <xdr:col>2</xdr:col>
      <xdr:colOff>885960</xdr:colOff>
      <xdr:row>1</xdr:row>
      <xdr:rowOff>0</xdr:rowOff>
    </xdr:from>
    <xdr:to>
      <xdr:col>3</xdr:col>
      <xdr:colOff>1130400</xdr:colOff>
      <xdr:row>1</xdr:row>
      <xdr:rowOff>415800</xdr:rowOff>
    </xdr:to>
    <xdr:sp macro="" textlink="">
      <xdr:nvSpPr>
        <xdr:cNvPr id="41" name="TextBox 20">
          <a:hlinkClick xmlns:r="http://schemas.openxmlformats.org/officeDocument/2006/relationships" r:id="rId3"/>
          <a:extLst>
            <a:ext uri="{FF2B5EF4-FFF2-40B4-BE49-F238E27FC236}">
              <a16:creationId xmlns:a16="http://schemas.microsoft.com/office/drawing/2014/main" id="{00000000-0008-0000-0300-000029000000}"/>
            </a:ext>
          </a:extLst>
        </xdr:cNvPr>
        <xdr:cNvSpPr/>
      </xdr:nvSpPr>
      <xdr:spPr>
        <a:xfrm>
          <a:off x="4206960" y="457200"/>
          <a:ext cx="1905120" cy="415800"/>
        </a:xfrm>
        <a:prstGeom prst="rect">
          <a:avLst/>
        </a:prstGeom>
        <a:solidFill>
          <a:srgbClr val="FFFFFF"/>
        </a:solidFill>
        <a:ln w="9525">
          <a:solidFill>
            <a:srgbClr val="FFFFFF"/>
          </a:solidFill>
          <a:round/>
        </a:ln>
      </xdr:spPr>
      <xdr:style>
        <a:lnRef idx="0">
          <a:scrgbClr r="0" g="0" b="0"/>
        </a:lnRef>
        <a:fillRef idx="0">
          <a:scrgbClr r="0" g="0" b="0"/>
        </a:fillRef>
        <a:effectRef idx="0">
          <a:scrgbClr r="0" g="0" b="0"/>
        </a:effectRef>
        <a:fontRef idx="minor"/>
      </xdr:style>
      <xdr:txBody>
        <a:bodyPr vertOverflow="clip" horzOverflow="clip" lIns="72000" tIns="36000" rIns="72000" bIns="36000" anchor="t">
          <a:noAutofit/>
        </a:bodyPr>
        <a:lstStyle/>
        <a:p>
          <a:pPr algn="ctr">
            <a:lnSpc>
              <a:spcPct val="100000"/>
            </a:lnSpc>
            <a:tabLst>
              <a:tab pos="0" algn="l"/>
            </a:tabLst>
          </a:pPr>
          <a:r>
            <a:rPr lang="en-US" sz="1100" b="0" u="none" strike="noStrike">
              <a:solidFill>
                <a:schemeClr val="accent5">
                  <a:lumMod val="75000"/>
                </a:schemeClr>
              </a:solidFill>
              <a:effectLst/>
              <a:uFillTx/>
              <a:latin typeface="Calibri"/>
            </a:rPr>
            <a:t>to view the compiled data in a report format</a:t>
          </a:r>
          <a:endParaRPr lang="en-US" sz="1100" b="0" u="none" strike="noStrike">
            <a:effectLst/>
            <a:uFillTx/>
            <a:latin typeface="Times New Roman"/>
          </a:endParaRPr>
        </a:p>
      </xdr:txBody>
    </xdr:sp>
    <xdr:clientData/>
  </xdr:twoCellAnchor>
  <xdr:twoCellAnchor>
    <xdr:from>
      <xdr:col>3</xdr:col>
      <xdr:colOff>1143000</xdr:colOff>
      <xdr:row>0</xdr:row>
      <xdr:rowOff>455760</xdr:rowOff>
    </xdr:from>
    <xdr:to>
      <xdr:col>4</xdr:col>
      <xdr:colOff>1387440</xdr:colOff>
      <xdr:row>1</xdr:row>
      <xdr:rowOff>415800</xdr:rowOff>
    </xdr:to>
    <xdr:sp macro="" textlink="">
      <xdr:nvSpPr>
        <xdr:cNvPr id="42" name="TextBox 21">
          <a:hlinkClick xmlns:r="http://schemas.openxmlformats.org/officeDocument/2006/relationships" r:id="rId4"/>
          <a:extLst>
            <a:ext uri="{FF2B5EF4-FFF2-40B4-BE49-F238E27FC236}">
              <a16:creationId xmlns:a16="http://schemas.microsoft.com/office/drawing/2014/main" id="{00000000-0008-0000-0300-00002A000000}"/>
            </a:ext>
          </a:extLst>
        </xdr:cNvPr>
        <xdr:cNvSpPr/>
      </xdr:nvSpPr>
      <xdr:spPr>
        <a:xfrm>
          <a:off x="6124680" y="455760"/>
          <a:ext cx="1904760" cy="417240"/>
        </a:xfrm>
        <a:prstGeom prst="rect">
          <a:avLst/>
        </a:prstGeom>
        <a:solidFill>
          <a:srgbClr val="FFFFFF"/>
        </a:solidFill>
        <a:ln w="9525">
          <a:solidFill>
            <a:srgbClr val="FFFFFF"/>
          </a:solidFill>
          <a:round/>
        </a:ln>
      </xdr:spPr>
      <xdr:style>
        <a:lnRef idx="0">
          <a:scrgbClr r="0" g="0" b="0"/>
        </a:lnRef>
        <a:fillRef idx="0">
          <a:scrgbClr r="0" g="0" b="0"/>
        </a:fillRef>
        <a:effectRef idx="0">
          <a:scrgbClr r="0" g="0" b="0"/>
        </a:effectRef>
        <a:fontRef idx="minor"/>
      </xdr:style>
      <xdr:txBody>
        <a:bodyPr vertOverflow="clip" horzOverflow="clip" lIns="72000" tIns="36000" rIns="72000" bIns="36000" anchor="t">
          <a:noAutofit/>
        </a:bodyPr>
        <a:lstStyle/>
        <a:p>
          <a:pPr algn="ctr">
            <a:lnSpc>
              <a:spcPct val="100000"/>
            </a:lnSpc>
            <a:tabLst>
              <a:tab pos="0" algn="l"/>
            </a:tabLst>
          </a:pPr>
          <a:r>
            <a:rPr lang="en-US" sz="1100" b="0" u="none" strike="noStrike">
              <a:solidFill>
                <a:schemeClr val="accent5">
                  <a:lumMod val="75000"/>
                </a:schemeClr>
              </a:solidFill>
              <a:effectLst/>
              <a:uFillTx/>
              <a:latin typeface="Calibri"/>
            </a:rPr>
            <a:t>to add or modify data on departments</a:t>
          </a:r>
          <a:endParaRPr lang="en-US" sz="1100" b="0" u="none" strike="noStrike">
            <a:effectLst/>
            <a:uFillTx/>
            <a:latin typeface="Times New Roman"/>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1274400</xdr:colOff>
      <xdr:row>1</xdr:row>
      <xdr:rowOff>253800</xdr:rowOff>
    </xdr:to>
    <xdr:pic>
      <xdr:nvPicPr>
        <xdr:cNvPr id="104" name="Picture 1">
          <a:extLst>
            <a:ext uri="{FF2B5EF4-FFF2-40B4-BE49-F238E27FC236}">
              <a16:creationId xmlns:a16="http://schemas.microsoft.com/office/drawing/2014/main" id="{00000000-0008-0000-0A00-000068000000}"/>
            </a:ext>
          </a:extLst>
        </xdr:cNvPr>
        <xdr:cNvPicPr/>
      </xdr:nvPicPr>
      <xdr:blipFill>
        <a:blip xmlns:r="http://schemas.openxmlformats.org/officeDocument/2006/relationships" r:embed="rId1"/>
        <a:stretch/>
      </xdr:blipFill>
      <xdr:spPr>
        <a:xfrm>
          <a:off x="0" y="0"/>
          <a:ext cx="1274400" cy="711000"/>
        </a:xfrm>
        <a:prstGeom prst="rect">
          <a:avLst/>
        </a:prstGeom>
        <a:noFill/>
        <a:ln w="0">
          <a:noFill/>
        </a:ln>
      </xdr:spPr>
    </xdr:pic>
    <xdr:clientData/>
  </xdr:twoCellAnchor>
  <xdr:twoCellAnchor>
    <xdr:from>
      <xdr:col>2</xdr:col>
      <xdr:colOff>19050</xdr:colOff>
      <xdr:row>0</xdr:row>
      <xdr:rowOff>123825</xdr:rowOff>
    </xdr:from>
    <xdr:to>
      <xdr:col>3</xdr:col>
      <xdr:colOff>495300</xdr:colOff>
      <xdr:row>0</xdr:row>
      <xdr:rowOff>447675</xdr:rowOff>
    </xdr:to>
    <xdr:sp macro="" textlink="">
      <xdr:nvSpPr>
        <xdr:cNvPr id="105" name="Rectangle: Rounded Corners 11">
          <a:hlinkClick xmlns:r="http://schemas.openxmlformats.org/officeDocument/2006/relationships" r:id="rId2"/>
          <a:extLst>
            <a:ext uri="{FF2B5EF4-FFF2-40B4-BE49-F238E27FC236}">
              <a16:creationId xmlns:a16="http://schemas.microsoft.com/office/drawing/2014/main" id="{00000000-0008-0000-0A00-000069000000}"/>
            </a:ext>
            <a:ext uri="{147F2762-F138-4A5C-976F-8EAC2B608ADB}">
              <a16:predDERef xmlns:a16="http://schemas.microsoft.com/office/drawing/2014/main" pred="{00000000-0008-0000-0A00-000068000000}"/>
            </a:ext>
          </a:extLst>
        </xdr:cNvPr>
        <xdr:cNvSpPr/>
      </xdr:nvSpPr>
      <xdr:spPr>
        <a:xfrm>
          <a:off x="2847975" y="123825"/>
          <a:ext cx="1666875" cy="323850"/>
        </a:xfrm>
        <a:prstGeom prst="roundRect">
          <a:avLst>
            <a:gd name="adj" fmla="val 16667"/>
          </a:avLst>
        </a:prstGeom>
        <a:solidFill>
          <a:srgbClr val="2F5597"/>
        </a:solidFill>
        <a:ln w="12700">
          <a:solidFill>
            <a:srgbClr val="325490"/>
          </a:solidFill>
          <a:miter/>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en-US" sz="1100" b="0" u="none" strike="noStrike">
              <a:solidFill>
                <a:schemeClr val="lt1"/>
              </a:solidFill>
              <a:effectLst/>
              <a:uFillTx/>
              <a:latin typeface="Calibri"/>
            </a:rPr>
            <a:t>Notes</a:t>
          </a:r>
          <a:endParaRPr lang="en-US" sz="1100" b="0" u="none" strike="noStrike">
            <a:effectLst/>
            <a:uFillTx/>
            <a:latin typeface="Times New Roman"/>
          </a:endParaRPr>
        </a:p>
      </xdr:txBody>
    </xdr:sp>
    <xdr:clientData/>
  </xdr:twoCellAnchor>
  <xdr:twoCellAnchor>
    <xdr:from>
      <xdr:col>3</xdr:col>
      <xdr:colOff>552450</xdr:colOff>
      <xdr:row>0</xdr:row>
      <xdr:rowOff>123825</xdr:rowOff>
    </xdr:from>
    <xdr:to>
      <xdr:col>4</xdr:col>
      <xdr:colOff>1038225</xdr:colOff>
      <xdr:row>0</xdr:row>
      <xdr:rowOff>447675</xdr:rowOff>
    </xdr:to>
    <xdr:sp macro="" textlink="">
      <xdr:nvSpPr>
        <xdr:cNvPr id="106" name="Rectangle: Rounded Corners 12">
          <a:hlinkClick xmlns:r="http://schemas.openxmlformats.org/officeDocument/2006/relationships" r:id="rId3"/>
          <a:extLst>
            <a:ext uri="{FF2B5EF4-FFF2-40B4-BE49-F238E27FC236}">
              <a16:creationId xmlns:a16="http://schemas.microsoft.com/office/drawing/2014/main" id="{00000000-0008-0000-0A00-00006A000000}"/>
            </a:ext>
            <a:ext uri="{147F2762-F138-4A5C-976F-8EAC2B608ADB}">
              <a16:predDERef xmlns:a16="http://schemas.microsoft.com/office/drawing/2014/main" pred="{00000000-0008-0000-0A00-000069000000}"/>
            </a:ext>
          </a:extLst>
        </xdr:cNvPr>
        <xdr:cNvSpPr/>
      </xdr:nvSpPr>
      <xdr:spPr>
        <a:xfrm>
          <a:off x="4572000" y="123825"/>
          <a:ext cx="1676400" cy="323850"/>
        </a:xfrm>
        <a:prstGeom prst="roundRect">
          <a:avLst>
            <a:gd name="adj" fmla="val 16667"/>
          </a:avLst>
        </a:prstGeom>
        <a:solidFill>
          <a:schemeClr val="accent1">
            <a:lumMod val="75000"/>
          </a:schemeClr>
        </a:solidFill>
        <a:ln w="12700">
          <a:solidFill>
            <a:srgbClr val="325490"/>
          </a:solidFill>
          <a:miter/>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tabLst>
              <a:tab pos="0" algn="l"/>
            </a:tabLst>
          </a:pPr>
          <a:r>
            <a:rPr lang="en-US" sz="1100" b="0" u="none" strike="noStrike">
              <a:solidFill>
                <a:schemeClr val="bg1"/>
              </a:solidFill>
              <a:effectLst/>
              <a:uFillTx/>
              <a:latin typeface="Calibri"/>
            </a:rPr>
            <a:t>Dashboard</a:t>
          </a:r>
          <a:endParaRPr lang="en-US" sz="1100" b="0" u="none" strike="noStrike">
            <a:solidFill>
              <a:schemeClr val="bg1"/>
            </a:solidFill>
            <a:effectLst/>
            <a:uFillTx/>
            <a:latin typeface="Times New Roman"/>
          </a:endParaRPr>
        </a:p>
      </xdr:txBody>
    </xdr:sp>
    <xdr:clientData/>
  </xdr:twoCellAnchor>
  <xdr:twoCellAnchor>
    <xdr:from>
      <xdr:col>4</xdr:col>
      <xdr:colOff>1095375</xdr:colOff>
      <xdr:row>0</xdr:row>
      <xdr:rowOff>123825</xdr:rowOff>
    </xdr:from>
    <xdr:to>
      <xdr:col>6</xdr:col>
      <xdr:colOff>381000</xdr:colOff>
      <xdr:row>0</xdr:row>
      <xdr:rowOff>447675</xdr:rowOff>
    </xdr:to>
    <xdr:sp macro="" textlink="">
      <xdr:nvSpPr>
        <xdr:cNvPr id="107" name="Rectangle: Rounded Corners 13">
          <a:hlinkClick xmlns:r="http://schemas.openxmlformats.org/officeDocument/2006/relationships" r:id="rId4"/>
          <a:extLst>
            <a:ext uri="{FF2B5EF4-FFF2-40B4-BE49-F238E27FC236}">
              <a16:creationId xmlns:a16="http://schemas.microsoft.com/office/drawing/2014/main" id="{00000000-0008-0000-0A00-00006B000000}"/>
            </a:ext>
            <a:ext uri="{147F2762-F138-4A5C-976F-8EAC2B608ADB}">
              <a16:predDERef xmlns:a16="http://schemas.microsoft.com/office/drawing/2014/main" pred="{00000000-0008-0000-0A00-00006A000000}"/>
            </a:ext>
          </a:extLst>
        </xdr:cNvPr>
        <xdr:cNvSpPr/>
      </xdr:nvSpPr>
      <xdr:spPr>
        <a:xfrm>
          <a:off x="6305550" y="123825"/>
          <a:ext cx="1666875" cy="323850"/>
        </a:xfrm>
        <a:prstGeom prst="roundRect">
          <a:avLst>
            <a:gd name="adj" fmla="val 16667"/>
          </a:avLst>
        </a:prstGeom>
        <a:solidFill>
          <a:srgbClr val="2F5597"/>
        </a:solidFill>
        <a:ln w="12700">
          <a:solidFill>
            <a:srgbClr val="325490"/>
          </a:solidFill>
          <a:miter/>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tabLst>
              <a:tab pos="0" algn="l"/>
            </a:tabLst>
          </a:pPr>
          <a:r>
            <a:rPr lang="en-US" sz="1100" b="0" u="none" strike="noStrike">
              <a:solidFill>
                <a:schemeClr val="lt1"/>
              </a:solidFill>
              <a:effectLst/>
              <a:uFillTx/>
              <a:latin typeface="Calibri"/>
            </a:rPr>
            <a:t>Departments</a:t>
          </a:r>
          <a:endParaRPr lang="en-US" sz="1100" b="0" u="none" strike="noStrike">
            <a:effectLst/>
            <a:uFillTx/>
            <a:latin typeface="Times New Roman"/>
          </a:endParaRPr>
        </a:p>
      </xdr:txBody>
    </xdr:sp>
    <xdr:clientData/>
  </xdr:twoCellAnchor>
  <xdr:twoCellAnchor>
    <xdr:from>
      <xdr:col>6</xdr:col>
      <xdr:colOff>428625</xdr:colOff>
      <xdr:row>0</xdr:row>
      <xdr:rowOff>123825</xdr:rowOff>
    </xdr:from>
    <xdr:to>
      <xdr:col>7</xdr:col>
      <xdr:colOff>895350</xdr:colOff>
      <xdr:row>0</xdr:row>
      <xdr:rowOff>447675</xdr:rowOff>
    </xdr:to>
    <xdr:sp macro="" textlink="">
      <xdr:nvSpPr>
        <xdr:cNvPr id="108" name="Rectangle: Rounded Corners 14">
          <a:hlinkClick xmlns:r="http://schemas.openxmlformats.org/officeDocument/2006/relationships" r:id="rId5"/>
          <a:extLst>
            <a:ext uri="{FF2B5EF4-FFF2-40B4-BE49-F238E27FC236}">
              <a16:creationId xmlns:a16="http://schemas.microsoft.com/office/drawing/2014/main" id="{00000000-0008-0000-0A00-00006C000000}"/>
            </a:ext>
            <a:ext uri="{147F2762-F138-4A5C-976F-8EAC2B608ADB}">
              <a16:predDERef xmlns:a16="http://schemas.microsoft.com/office/drawing/2014/main" pred="{00000000-0008-0000-0A00-00006B000000}"/>
            </a:ext>
          </a:extLst>
        </xdr:cNvPr>
        <xdr:cNvSpPr/>
      </xdr:nvSpPr>
      <xdr:spPr>
        <a:xfrm>
          <a:off x="8020050" y="123825"/>
          <a:ext cx="1657350" cy="323850"/>
        </a:xfrm>
        <a:prstGeom prst="roundRect">
          <a:avLst>
            <a:gd name="adj" fmla="val 16667"/>
          </a:avLst>
        </a:prstGeom>
        <a:solidFill>
          <a:schemeClr val="accent1">
            <a:lumMod val="75000"/>
          </a:schemeClr>
        </a:solidFill>
        <a:ln w="12700">
          <a:solidFill>
            <a:srgbClr val="325490"/>
          </a:solidFill>
          <a:miter/>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en-US" sz="1100" b="0" u="none" strike="noStrike">
              <a:solidFill>
                <a:schemeClr val="bg1"/>
              </a:solidFill>
              <a:effectLst/>
              <a:uFillTx/>
              <a:latin typeface="Calibri"/>
            </a:rPr>
            <a:t>Meter Details</a:t>
          </a:r>
          <a:endParaRPr lang="en-US" sz="1100" b="0" u="none" strike="noStrike">
            <a:solidFill>
              <a:schemeClr val="bg1"/>
            </a:solidFill>
            <a:effectLst/>
            <a:uFillTx/>
            <a:latin typeface="Times New Roman"/>
          </a:endParaRPr>
        </a:p>
      </xdr:txBody>
    </xdr:sp>
    <xdr:clientData/>
  </xdr:twoCellAnchor>
  <xdr:twoCellAnchor>
    <xdr:from>
      <xdr:col>1</xdr:col>
      <xdr:colOff>9360</xdr:colOff>
      <xdr:row>0</xdr:row>
      <xdr:rowOff>9360</xdr:rowOff>
    </xdr:from>
    <xdr:to>
      <xdr:col>1</xdr:col>
      <xdr:colOff>672840</xdr:colOff>
      <xdr:row>1</xdr:row>
      <xdr:rowOff>425160</xdr:rowOff>
    </xdr:to>
    <xdr:sp macro="" textlink="">
      <xdr:nvSpPr>
        <xdr:cNvPr id="109" name="TextBox 15">
          <a:extLst>
            <a:ext uri="{FF2B5EF4-FFF2-40B4-BE49-F238E27FC236}">
              <a16:creationId xmlns:a16="http://schemas.microsoft.com/office/drawing/2014/main" id="{00000000-0008-0000-0A00-00006D000000}"/>
            </a:ext>
          </a:extLst>
        </xdr:cNvPr>
        <xdr:cNvSpPr/>
      </xdr:nvSpPr>
      <xdr:spPr>
        <a:xfrm>
          <a:off x="1743480" y="9360"/>
          <a:ext cx="663480" cy="873000"/>
        </a:xfrm>
        <a:prstGeom prst="rect">
          <a:avLst/>
        </a:prstGeom>
        <a:solidFill>
          <a:srgbClr val="FFFFFF"/>
        </a:solidFill>
        <a:ln w="9525">
          <a:solidFill>
            <a:srgbClr val="FFFFFF"/>
          </a:solidFill>
          <a:round/>
        </a:ln>
      </xdr:spPr>
      <xdr:style>
        <a:lnRef idx="0">
          <a:scrgbClr r="0" g="0" b="0"/>
        </a:lnRef>
        <a:fillRef idx="0">
          <a:scrgbClr r="0" g="0" b="0"/>
        </a:fillRef>
        <a:effectRef idx="0">
          <a:scrgbClr r="0" g="0" b="0"/>
        </a:effectRef>
        <a:fontRef idx="minor"/>
      </xdr:style>
      <xdr:txBody>
        <a:bodyPr vertOverflow="clip" horzOverflow="clip" lIns="90000" tIns="45000" rIns="90000" bIns="45000" anchor="t">
          <a:noAutofit/>
        </a:bodyPr>
        <a:lstStyle/>
        <a:p>
          <a:pPr>
            <a:lnSpc>
              <a:spcPct val="100000"/>
            </a:lnSpc>
          </a:pPr>
          <a:r>
            <a:rPr lang="en-US" sz="1100" b="0" u="none" strike="noStrike">
              <a:solidFill>
                <a:schemeClr val="dk1"/>
              </a:solidFill>
              <a:effectLst/>
              <a:uFillTx/>
              <a:latin typeface="Calibri"/>
            </a:rPr>
            <a:t>Go to:</a:t>
          </a:r>
          <a:endParaRPr lang="en-US" sz="1100" b="0" u="none" strike="noStrike">
            <a:effectLst/>
            <a:uFillTx/>
            <a:latin typeface="Times New Roman"/>
          </a:endParaRPr>
        </a:p>
        <a:p>
          <a:pPr>
            <a:lnSpc>
              <a:spcPct val="100000"/>
            </a:lnSpc>
          </a:pPr>
          <a:r>
            <a:rPr lang="en-US" sz="1100" b="0" u="none" strike="noStrike">
              <a:solidFill>
                <a:schemeClr val="dk1"/>
              </a:solidFill>
              <a:effectLst/>
              <a:uFillTx/>
              <a:latin typeface="Calibri"/>
            </a:rPr>
            <a:t>(click on link)</a:t>
          </a:r>
          <a:endParaRPr lang="en-US" sz="1100" b="0" u="none" strike="noStrike">
            <a:effectLst/>
            <a:uFillTx/>
            <a:latin typeface="Times New Roman"/>
          </a:endParaRPr>
        </a:p>
      </xdr:txBody>
    </xdr:sp>
    <xdr:clientData/>
  </xdr:twoCellAnchor>
  <xdr:twoCellAnchor>
    <xdr:from>
      <xdr:col>1</xdr:col>
      <xdr:colOff>1181100</xdr:colOff>
      <xdr:row>1</xdr:row>
      <xdr:rowOff>0</xdr:rowOff>
    </xdr:from>
    <xdr:to>
      <xdr:col>3</xdr:col>
      <xdr:colOff>504825</xdr:colOff>
      <xdr:row>1</xdr:row>
      <xdr:rowOff>428625</xdr:rowOff>
    </xdr:to>
    <xdr:sp macro="" textlink="">
      <xdr:nvSpPr>
        <xdr:cNvPr id="110" name="TextBox 16">
          <a:hlinkClick xmlns:r="http://schemas.openxmlformats.org/officeDocument/2006/relationships" r:id="rId2"/>
          <a:extLst>
            <a:ext uri="{FF2B5EF4-FFF2-40B4-BE49-F238E27FC236}">
              <a16:creationId xmlns:a16="http://schemas.microsoft.com/office/drawing/2014/main" id="{00000000-0008-0000-0A00-00006E000000}"/>
            </a:ext>
            <a:ext uri="{147F2762-F138-4A5C-976F-8EAC2B608ADB}">
              <a16:predDERef xmlns:a16="http://schemas.microsoft.com/office/drawing/2014/main" pred="{00000000-0008-0000-0A00-00006D000000}"/>
            </a:ext>
          </a:extLst>
        </xdr:cNvPr>
        <xdr:cNvSpPr/>
      </xdr:nvSpPr>
      <xdr:spPr>
        <a:xfrm>
          <a:off x="2819400" y="457200"/>
          <a:ext cx="1704975" cy="428625"/>
        </a:xfrm>
        <a:prstGeom prst="rect">
          <a:avLst/>
        </a:prstGeom>
        <a:solidFill>
          <a:srgbClr val="FFFFFF"/>
        </a:solidFill>
        <a:ln w="9525">
          <a:solidFill>
            <a:srgbClr val="FFFFFF"/>
          </a:solidFill>
          <a:round/>
        </a:ln>
      </xdr:spPr>
      <xdr:style>
        <a:lnRef idx="0">
          <a:scrgbClr r="0" g="0" b="0"/>
        </a:lnRef>
        <a:fillRef idx="0">
          <a:scrgbClr r="0" g="0" b="0"/>
        </a:fillRef>
        <a:effectRef idx="0">
          <a:scrgbClr r="0" g="0" b="0"/>
        </a:effectRef>
        <a:fontRef idx="minor"/>
      </xdr:style>
      <xdr:txBody>
        <a:bodyPr vertOverflow="clip" horzOverflow="clip" lIns="72000" tIns="36000" rIns="72000" bIns="36000" anchor="t">
          <a:noAutofit/>
        </a:bodyPr>
        <a:lstStyle/>
        <a:p>
          <a:pPr algn="ctr">
            <a:lnSpc>
              <a:spcPct val="100000"/>
            </a:lnSpc>
          </a:pPr>
          <a:r>
            <a:rPr lang="en-US" sz="1100" b="0" u="none" strike="noStrike">
              <a:solidFill>
                <a:schemeClr val="accent5">
                  <a:lumMod val="75000"/>
                </a:schemeClr>
              </a:solidFill>
              <a:effectLst/>
              <a:uFillTx/>
              <a:latin typeface="Calibri"/>
            </a:rPr>
            <a:t>for guidance on how to find and fill data in this sheet</a:t>
          </a:r>
          <a:endParaRPr lang="en-US" sz="1100" b="0" u="none" strike="noStrike">
            <a:effectLst/>
            <a:uFillTx/>
            <a:latin typeface="Times New Roman"/>
          </a:endParaRPr>
        </a:p>
      </xdr:txBody>
    </xdr:sp>
    <xdr:clientData/>
  </xdr:twoCellAnchor>
  <xdr:twoCellAnchor>
    <xdr:from>
      <xdr:col>3</xdr:col>
      <xdr:colOff>571500</xdr:colOff>
      <xdr:row>1</xdr:row>
      <xdr:rowOff>0</xdr:rowOff>
    </xdr:from>
    <xdr:to>
      <xdr:col>4</xdr:col>
      <xdr:colOff>1019175</xdr:colOff>
      <xdr:row>1</xdr:row>
      <xdr:rowOff>419100</xdr:rowOff>
    </xdr:to>
    <xdr:sp macro="" textlink="">
      <xdr:nvSpPr>
        <xdr:cNvPr id="111" name="TextBox 17">
          <a:hlinkClick xmlns:r="http://schemas.openxmlformats.org/officeDocument/2006/relationships" r:id="rId3"/>
          <a:extLst>
            <a:ext uri="{FF2B5EF4-FFF2-40B4-BE49-F238E27FC236}">
              <a16:creationId xmlns:a16="http://schemas.microsoft.com/office/drawing/2014/main" id="{00000000-0008-0000-0A00-00006F000000}"/>
            </a:ext>
            <a:ext uri="{147F2762-F138-4A5C-976F-8EAC2B608ADB}">
              <a16:predDERef xmlns:a16="http://schemas.microsoft.com/office/drawing/2014/main" pred="{00000000-0008-0000-0A00-00006E000000}"/>
            </a:ext>
          </a:extLst>
        </xdr:cNvPr>
        <xdr:cNvSpPr/>
      </xdr:nvSpPr>
      <xdr:spPr>
        <a:xfrm>
          <a:off x="4591050" y="457200"/>
          <a:ext cx="1638300" cy="419100"/>
        </a:xfrm>
        <a:prstGeom prst="rect">
          <a:avLst/>
        </a:prstGeom>
        <a:solidFill>
          <a:srgbClr val="FFFFFF"/>
        </a:solidFill>
        <a:ln w="9525">
          <a:solidFill>
            <a:srgbClr val="FFFFFF"/>
          </a:solidFill>
          <a:round/>
        </a:ln>
      </xdr:spPr>
      <xdr:style>
        <a:lnRef idx="0">
          <a:scrgbClr r="0" g="0" b="0"/>
        </a:lnRef>
        <a:fillRef idx="0">
          <a:scrgbClr r="0" g="0" b="0"/>
        </a:fillRef>
        <a:effectRef idx="0">
          <a:scrgbClr r="0" g="0" b="0"/>
        </a:effectRef>
        <a:fontRef idx="minor"/>
      </xdr:style>
      <xdr:txBody>
        <a:bodyPr vertOverflow="clip" horzOverflow="clip" lIns="72000" tIns="36000" rIns="72000" bIns="36000" anchor="t">
          <a:noAutofit/>
        </a:bodyPr>
        <a:lstStyle/>
        <a:p>
          <a:pPr algn="ctr">
            <a:lnSpc>
              <a:spcPct val="100000"/>
            </a:lnSpc>
            <a:tabLst>
              <a:tab pos="0" algn="l"/>
            </a:tabLst>
          </a:pPr>
          <a:r>
            <a:rPr lang="en-US" sz="1100" b="0" u="none" strike="noStrike">
              <a:solidFill>
                <a:schemeClr val="accent5">
                  <a:lumMod val="75000"/>
                </a:schemeClr>
              </a:solidFill>
              <a:effectLst/>
              <a:uFillTx/>
              <a:latin typeface="Calibri"/>
            </a:rPr>
            <a:t>to view the compiled data in a report format</a:t>
          </a:r>
          <a:endParaRPr lang="en-US" sz="1100" b="0" u="none" strike="noStrike">
            <a:effectLst/>
            <a:uFillTx/>
            <a:latin typeface="Times New Roman"/>
          </a:endParaRPr>
        </a:p>
      </xdr:txBody>
    </xdr:sp>
    <xdr:clientData/>
  </xdr:twoCellAnchor>
  <xdr:twoCellAnchor>
    <xdr:from>
      <xdr:col>4</xdr:col>
      <xdr:colOff>1123950</xdr:colOff>
      <xdr:row>1</xdr:row>
      <xdr:rowOff>0</xdr:rowOff>
    </xdr:from>
    <xdr:to>
      <xdr:col>6</xdr:col>
      <xdr:colOff>371475</xdr:colOff>
      <xdr:row>1</xdr:row>
      <xdr:rowOff>419100</xdr:rowOff>
    </xdr:to>
    <xdr:sp macro="" textlink="">
      <xdr:nvSpPr>
        <xdr:cNvPr id="112" name="TextBox 18">
          <a:hlinkClick xmlns:r="http://schemas.openxmlformats.org/officeDocument/2006/relationships" r:id="rId4"/>
          <a:extLst>
            <a:ext uri="{FF2B5EF4-FFF2-40B4-BE49-F238E27FC236}">
              <a16:creationId xmlns:a16="http://schemas.microsoft.com/office/drawing/2014/main" id="{00000000-0008-0000-0A00-000070000000}"/>
            </a:ext>
            <a:ext uri="{147F2762-F138-4A5C-976F-8EAC2B608ADB}">
              <a16:predDERef xmlns:a16="http://schemas.microsoft.com/office/drawing/2014/main" pred="{00000000-0008-0000-0A00-00006F000000}"/>
            </a:ext>
          </a:extLst>
        </xdr:cNvPr>
        <xdr:cNvSpPr/>
      </xdr:nvSpPr>
      <xdr:spPr>
        <a:xfrm>
          <a:off x="6334125" y="457200"/>
          <a:ext cx="1628775" cy="419100"/>
        </a:xfrm>
        <a:prstGeom prst="rect">
          <a:avLst/>
        </a:prstGeom>
        <a:solidFill>
          <a:srgbClr val="FFFFFF"/>
        </a:solidFill>
        <a:ln w="9525">
          <a:solidFill>
            <a:srgbClr val="FFFFFF"/>
          </a:solidFill>
          <a:round/>
        </a:ln>
      </xdr:spPr>
      <xdr:style>
        <a:lnRef idx="0">
          <a:scrgbClr r="0" g="0" b="0"/>
        </a:lnRef>
        <a:fillRef idx="0">
          <a:scrgbClr r="0" g="0" b="0"/>
        </a:fillRef>
        <a:effectRef idx="0">
          <a:scrgbClr r="0" g="0" b="0"/>
        </a:effectRef>
        <a:fontRef idx="minor"/>
      </xdr:style>
      <xdr:txBody>
        <a:bodyPr vertOverflow="clip" horzOverflow="clip" lIns="72000" tIns="36000" rIns="72000" bIns="36000" anchor="t">
          <a:noAutofit/>
        </a:bodyPr>
        <a:lstStyle/>
        <a:p>
          <a:pPr algn="ctr">
            <a:lnSpc>
              <a:spcPct val="100000"/>
            </a:lnSpc>
            <a:tabLst>
              <a:tab pos="0" algn="l"/>
            </a:tabLst>
          </a:pPr>
          <a:r>
            <a:rPr lang="en-US" sz="1100" b="0" u="none" strike="noStrike">
              <a:solidFill>
                <a:schemeClr val="accent5">
                  <a:lumMod val="75000"/>
                </a:schemeClr>
              </a:solidFill>
              <a:effectLst/>
              <a:uFillTx/>
              <a:latin typeface="Calibri"/>
            </a:rPr>
            <a:t>to add or modify data on departments</a:t>
          </a:r>
          <a:endParaRPr lang="en-US" sz="1100" b="0" u="none" strike="noStrike">
            <a:effectLst/>
            <a:uFillTx/>
            <a:latin typeface="Times New Roman"/>
          </a:endParaRPr>
        </a:p>
      </xdr:txBody>
    </xdr:sp>
    <xdr:clientData/>
  </xdr:twoCellAnchor>
  <xdr:twoCellAnchor>
    <xdr:from>
      <xdr:col>6</xdr:col>
      <xdr:colOff>457200</xdr:colOff>
      <xdr:row>1</xdr:row>
      <xdr:rowOff>0</xdr:rowOff>
    </xdr:from>
    <xdr:to>
      <xdr:col>7</xdr:col>
      <xdr:colOff>876300</xdr:colOff>
      <xdr:row>1</xdr:row>
      <xdr:rowOff>419100</xdr:rowOff>
    </xdr:to>
    <xdr:sp macro="" textlink="">
      <xdr:nvSpPr>
        <xdr:cNvPr id="113" name="TextBox 19">
          <a:hlinkClick xmlns:r="http://schemas.openxmlformats.org/officeDocument/2006/relationships" r:id="rId5"/>
          <a:extLst>
            <a:ext uri="{FF2B5EF4-FFF2-40B4-BE49-F238E27FC236}">
              <a16:creationId xmlns:a16="http://schemas.microsoft.com/office/drawing/2014/main" id="{00000000-0008-0000-0A00-000071000000}"/>
            </a:ext>
            <a:ext uri="{147F2762-F138-4A5C-976F-8EAC2B608ADB}">
              <a16:predDERef xmlns:a16="http://schemas.microsoft.com/office/drawing/2014/main" pred="{00000000-0008-0000-0A00-000070000000}"/>
            </a:ext>
          </a:extLst>
        </xdr:cNvPr>
        <xdr:cNvSpPr/>
      </xdr:nvSpPr>
      <xdr:spPr>
        <a:xfrm>
          <a:off x="8048625" y="457200"/>
          <a:ext cx="1609725" cy="419100"/>
        </a:xfrm>
        <a:prstGeom prst="rect">
          <a:avLst/>
        </a:prstGeom>
        <a:solidFill>
          <a:srgbClr val="FFFFFF"/>
        </a:solidFill>
        <a:ln w="9525">
          <a:solidFill>
            <a:srgbClr val="FFFFFF"/>
          </a:solidFill>
          <a:round/>
        </a:ln>
      </xdr:spPr>
      <xdr:style>
        <a:lnRef idx="0">
          <a:scrgbClr r="0" g="0" b="0"/>
        </a:lnRef>
        <a:fillRef idx="0">
          <a:scrgbClr r="0" g="0" b="0"/>
        </a:fillRef>
        <a:effectRef idx="0">
          <a:scrgbClr r="0" g="0" b="0"/>
        </a:effectRef>
        <a:fontRef idx="minor"/>
      </xdr:style>
      <xdr:txBody>
        <a:bodyPr vertOverflow="clip" horzOverflow="clip" lIns="72000" tIns="36000" rIns="72000" bIns="36000" anchor="t">
          <a:noAutofit/>
        </a:bodyPr>
        <a:lstStyle/>
        <a:p>
          <a:pPr algn="ctr">
            <a:lnSpc>
              <a:spcPct val="100000"/>
            </a:lnSpc>
            <a:tabLst>
              <a:tab pos="0" algn="l"/>
            </a:tabLst>
          </a:pPr>
          <a:r>
            <a:rPr lang="en-US" sz="1100" b="0" u="none" strike="noStrike">
              <a:solidFill>
                <a:schemeClr val="accent5">
                  <a:lumMod val="75000"/>
                </a:schemeClr>
              </a:solidFill>
              <a:effectLst/>
              <a:uFillTx/>
              <a:latin typeface="Calibri"/>
            </a:rPr>
            <a:t>to add or modify data on CEB meters</a:t>
          </a:r>
          <a:endParaRPr lang="en-US" sz="1100" b="0" u="none" strike="noStrike">
            <a:effectLst/>
            <a:uFillTx/>
            <a:latin typeface="Times New Roman"/>
          </a:endParaRPr>
        </a:p>
      </xdr:txBody>
    </xdr:sp>
    <xdr:clientData/>
  </xdr:twoCellAnchor>
  <xdr:twoCellAnchor editAs="oneCell">
    <xdr:from>
      <xdr:col>9</xdr:col>
      <xdr:colOff>9525</xdr:colOff>
      <xdr:row>0</xdr:row>
      <xdr:rowOff>438150</xdr:rowOff>
    </xdr:from>
    <xdr:to>
      <xdr:col>10</xdr:col>
      <xdr:colOff>533400</xdr:colOff>
      <xdr:row>1</xdr:row>
      <xdr:rowOff>457531</xdr:rowOff>
    </xdr:to>
    <xdr:pic>
      <xdr:nvPicPr>
        <xdr:cNvPr id="12" name="Picture 11">
          <a:extLst>
            <a:ext uri="{FF2B5EF4-FFF2-40B4-BE49-F238E27FC236}">
              <a16:creationId xmlns:a16="http://schemas.microsoft.com/office/drawing/2014/main" id="{44CAE8B7-9ECA-4D3C-8584-D119A15A03D2}"/>
            </a:ext>
          </a:extLst>
        </xdr:cNvPr>
        <xdr:cNvPicPr>
          <a:picLocks noChangeAspect="1"/>
        </xdr:cNvPicPr>
      </xdr:nvPicPr>
      <xdr:blipFill>
        <a:blip xmlns:r="http://schemas.openxmlformats.org/officeDocument/2006/relationships" r:embed="rId6"/>
        <a:stretch>
          <a:fillRect/>
        </a:stretch>
      </xdr:blipFill>
      <xdr:spPr>
        <a:xfrm>
          <a:off x="11172825" y="438150"/>
          <a:ext cx="1714500" cy="476581"/>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JVL Agathe" refreshedDate="46155.478523958336" createdVersion="6" refreshedVersion="6" minRefreshableVersion="3" recordCount="36" xr:uid="{88694EBA-E481-454C-A423-8AD6C6234B8F}">
  <cacheSource type="worksheet">
    <worksheetSource name="YearlyExpendData"/>
  </cacheSource>
  <cacheFields count="16">
    <cacheField name="Year" numFmtId="0">
      <sharedItems containsSemiMixedTypes="0" containsString="0" containsNumber="1" containsInteger="1" minValue="2015" maxValue="2050" count="36">
        <n v="2015"/>
        <n v="2016"/>
        <n v="2017"/>
        <n v="2018"/>
        <n v="2019"/>
        <n v="2020"/>
        <n v="2021"/>
        <n v="2022"/>
        <n v="2023"/>
        <n v="2024"/>
        <n v="2025"/>
        <n v="2026"/>
        <n v="2027"/>
        <n v="2028"/>
        <n v="2029"/>
        <n v="2030"/>
        <n v="2031"/>
        <n v="2032"/>
        <n v="2033"/>
        <n v="2034"/>
        <n v="2035"/>
        <n v="2036"/>
        <n v="2037"/>
        <n v="2038"/>
        <n v="2039"/>
        <n v="2040"/>
        <n v="2041"/>
        <n v="2042"/>
        <n v="2043"/>
        <n v="2044"/>
        <n v="2045"/>
        <n v="2046"/>
        <n v="2047"/>
        <n v="2048"/>
        <n v="2049"/>
        <n v="2050"/>
      </sharedItems>
    </cacheField>
    <cacheField name="Exists" numFmtId="0">
      <sharedItems count="2">
        <b v="0"/>
        <b v="1"/>
      </sharedItems>
    </cacheField>
    <cacheField name="Expenditure(Rs)" numFmtId="4">
      <sharedItems containsMixedTypes="1" containsNumber="1" containsInteger="1" minValue="0" maxValue="0"/>
    </cacheField>
    <cacheField name="January" numFmtId="4">
      <sharedItems containsMixedTypes="1" containsNumber="1" containsInteger="1" minValue="0" maxValue="0"/>
    </cacheField>
    <cacheField name="February" numFmtId="4">
      <sharedItems containsMixedTypes="1" containsNumber="1" containsInteger="1" minValue="0" maxValue="0"/>
    </cacheField>
    <cacheField name="March" numFmtId="4">
      <sharedItems containsMixedTypes="1" containsNumber="1" containsInteger="1" minValue="0" maxValue="0"/>
    </cacheField>
    <cacheField name="April" numFmtId="4">
      <sharedItems containsMixedTypes="1" containsNumber="1" containsInteger="1" minValue="0" maxValue="0"/>
    </cacheField>
    <cacheField name="May" numFmtId="4">
      <sharedItems containsMixedTypes="1" containsNumber="1" containsInteger="1" minValue="0" maxValue="0"/>
    </cacheField>
    <cacheField name="June" numFmtId="4">
      <sharedItems containsMixedTypes="1" containsNumber="1" containsInteger="1" minValue="0" maxValue="0"/>
    </cacheField>
    <cacheField name="July" numFmtId="4">
      <sharedItems containsMixedTypes="1" containsNumber="1" containsInteger="1" minValue="0" maxValue="0"/>
    </cacheField>
    <cacheField name="August" numFmtId="4">
      <sharedItems containsMixedTypes="1" containsNumber="1" containsInteger="1" minValue="0" maxValue="0"/>
    </cacheField>
    <cacheField name="September" numFmtId="4">
      <sharedItems containsMixedTypes="1" containsNumber="1" containsInteger="1" minValue="0" maxValue="0"/>
    </cacheField>
    <cacheField name="October" numFmtId="4">
      <sharedItems containsMixedTypes="1" containsNumber="1" containsInteger="1" minValue="0" maxValue="0"/>
    </cacheField>
    <cacheField name="November" numFmtId="4">
      <sharedItems containsMixedTypes="1" containsNumber="1" containsInteger="1" minValue="0" maxValue="0"/>
    </cacheField>
    <cacheField name="December" numFmtId="4">
      <sharedItems containsMixedTypes="1" containsNumber="1" containsInteger="1" minValue="0" maxValue="0"/>
    </cacheField>
    <cacheField name="Projected Yearly" numFmtId="3">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JVL Agathe" refreshedDate="46155.478524421298" createdVersion="6" refreshedVersion="6" minRefreshableVersion="3" recordCount="36" xr:uid="{1BEECB80-64D0-4D81-B28D-4D86AFE6EEF3}">
  <cacheSource type="worksheet">
    <worksheetSource name="YearlyConsData"/>
  </cacheSource>
  <cacheFields count="16">
    <cacheField name="Year" numFmtId="0">
      <sharedItems containsSemiMixedTypes="0" containsString="0" containsNumber="1" containsInteger="1" minValue="2015" maxValue="2050" count="36">
        <n v="2015"/>
        <n v="2016"/>
        <n v="2017"/>
        <n v="2018"/>
        <n v="2019"/>
        <n v="2020"/>
        <n v="2021"/>
        <n v="2022"/>
        <n v="2023"/>
        <n v="2024"/>
        <n v="2025"/>
        <n v="2026"/>
        <n v="2027"/>
        <n v="2028"/>
        <n v="2029"/>
        <n v="2030"/>
        <n v="2031"/>
        <n v="2032"/>
        <n v="2033"/>
        <n v="2034"/>
        <n v="2035"/>
        <n v="2036"/>
        <n v="2037"/>
        <n v="2038"/>
        <n v="2039"/>
        <n v="2040"/>
        <n v="2041"/>
        <n v="2042"/>
        <n v="2043"/>
        <n v="2044"/>
        <n v="2045"/>
        <n v="2046"/>
        <n v="2047"/>
        <n v="2048"/>
        <n v="2049"/>
        <n v="2050"/>
      </sharedItems>
    </cacheField>
    <cacheField name="Exists" numFmtId="0">
      <sharedItems count="2">
        <b v="0"/>
        <b v="1"/>
      </sharedItems>
    </cacheField>
    <cacheField name="Consumption(kWh)" numFmtId="3">
      <sharedItems containsMixedTypes="1" containsNumber="1" containsInteger="1" minValue="0" maxValue="0"/>
    </cacheField>
    <cacheField name="January" numFmtId="3">
      <sharedItems containsMixedTypes="1" containsNumber="1" containsInteger="1" minValue="0" maxValue="0"/>
    </cacheField>
    <cacheField name="February" numFmtId="3">
      <sharedItems containsMixedTypes="1" containsNumber="1" containsInteger="1" minValue="0" maxValue="0"/>
    </cacheField>
    <cacheField name="March" numFmtId="3">
      <sharedItems containsMixedTypes="1" containsNumber="1" containsInteger="1" minValue="0" maxValue="0"/>
    </cacheField>
    <cacheField name="April" numFmtId="3">
      <sharedItems containsMixedTypes="1" containsNumber="1" containsInteger="1" minValue="0" maxValue="0"/>
    </cacheField>
    <cacheField name="May" numFmtId="3">
      <sharedItems containsMixedTypes="1" containsNumber="1" containsInteger="1" minValue="0" maxValue="0"/>
    </cacheField>
    <cacheField name="June" numFmtId="3">
      <sharedItems containsMixedTypes="1" containsNumber="1" containsInteger="1" minValue="0" maxValue="0"/>
    </cacheField>
    <cacheField name="July" numFmtId="3">
      <sharedItems containsMixedTypes="1" containsNumber="1" containsInteger="1" minValue="0" maxValue="0"/>
    </cacheField>
    <cacheField name="August" numFmtId="3">
      <sharedItems containsMixedTypes="1" containsNumber="1" containsInteger="1" minValue="0" maxValue="0"/>
    </cacheField>
    <cacheField name="September" numFmtId="3">
      <sharedItems containsMixedTypes="1" containsNumber="1" containsInteger="1" minValue="0" maxValue="0"/>
    </cacheField>
    <cacheField name="October" numFmtId="3">
      <sharedItems containsMixedTypes="1" containsNumber="1" containsInteger="1" minValue="0" maxValue="0"/>
    </cacheField>
    <cacheField name="November" numFmtId="3">
      <sharedItems containsMixedTypes="1" containsNumber="1" containsInteger="1" minValue="0" maxValue="0"/>
    </cacheField>
    <cacheField name="December" numFmtId="3">
      <sharedItems containsMixedTypes="1" containsNumber="1" containsInteger="1" minValue="0" maxValue="0"/>
    </cacheField>
    <cacheField name="Projected Yearly" numFmtId="3">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6">
  <r>
    <x v="0"/>
    <x v="0"/>
    <s v=""/>
    <s v=""/>
    <s v=""/>
    <s v=""/>
    <s v=""/>
    <s v=""/>
    <s v=""/>
    <s v=""/>
    <s v=""/>
    <s v=""/>
    <s v=""/>
    <s v=""/>
    <s v=""/>
    <s v=""/>
  </r>
  <r>
    <x v="1"/>
    <x v="0"/>
    <s v=""/>
    <s v=""/>
    <s v=""/>
    <s v=""/>
    <s v=""/>
    <s v=""/>
    <s v=""/>
    <s v=""/>
    <s v=""/>
    <s v=""/>
    <s v=""/>
    <s v=""/>
    <s v=""/>
    <s v=""/>
  </r>
  <r>
    <x v="2"/>
    <x v="0"/>
    <s v=""/>
    <s v=""/>
    <s v=""/>
    <s v=""/>
    <s v=""/>
    <s v=""/>
    <s v=""/>
    <s v=""/>
    <s v=""/>
    <s v=""/>
    <s v=""/>
    <s v=""/>
    <s v=""/>
    <s v=""/>
  </r>
  <r>
    <x v="3"/>
    <x v="0"/>
    <s v=""/>
    <s v=""/>
    <s v=""/>
    <s v=""/>
    <s v=""/>
    <s v=""/>
    <s v=""/>
    <s v=""/>
    <s v=""/>
    <s v=""/>
    <s v=""/>
    <s v=""/>
    <s v=""/>
    <s v=""/>
  </r>
  <r>
    <x v="4"/>
    <x v="0"/>
    <s v=""/>
    <s v=""/>
    <s v=""/>
    <s v=""/>
    <s v=""/>
    <s v=""/>
    <s v=""/>
    <s v=""/>
    <s v=""/>
    <s v=""/>
    <s v=""/>
    <s v=""/>
    <s v=""/>
    <s v=""/>
  </r>
  <r>
    <x v="5"/>
    <x v="0"/>
    <s v=""/>
    <s v=""/>
    <s v=""/>
    <s v=""/>
    <s v=""/>
    <s v=""/>
    <s v=""/>
    <s v=""/>
    <s v=""/>
    <s v=""/>
    <s v=""/>
    <s v=""/>
    <s v=""/>
    <s v=""/>
  </r>
  <r>
    <x v="6"/>
    <x v="0"/>
    <s v=""/>
    <s v=""/>
    <s v=""/>
    <s v=""/>
    <s v=""/>
    <s v=""/>
    <s v=""/>
    <s v=""/>
    <s v=""/>
    <s v=""/>
    <s v=""/>
    <s v=""/>
    <s v=""/>
    <s v=""/>
  </r>
  <r>
    <x v="7"/>
    <x v="0"/>
    <s v=""/>
    <s v=""/>
    <s v=""/>
    <s v=""/>
    <s v=""/>
    <s v=""/>
    <s v=""/>
    <s v=""/>
    <s v=""/>
    <s v=""/>
    <s v=""/>
    <s v=""/>
    <s v=""/>
    <s v=""/>
  </r>
  <r>
    <x v="8"/>
    <x v="0"/>
    <s v=""/>
    <s v=""/>
    <s v=""/>
    <s v=""/>
    <s v=""/>
    <s v=""/>
    <s v=""/>
    <s v=""/>
    <s v=""/>
    <s v=""/>
    <s v=""/>
    <s v=""/>
    <s v=""/>
    <s v=""/>
  </r>
  <r>
    <x v="9"/>
    <x v="0"/>
    <s v=""/>
    <s v=""/>
    <s v=""/>
    <s v=""/>
    <s v=""/>
    <s v=""/>
    <s v=""/>
    <s v=""/>
    <s v=""/>
    <s v=""/>
    <s v=""/>
    <s v=""/>
    <s v=""/>
    <s v=""/>
  </r>
  <r>
    <x v="10"/>
    <x v="1"/>
    <n v="0"/>
    <n v="0"/>
    <n v="0"/>
    <n v="0"/>
    <n v="0"/>
    <n v="0"/>
    <n v="0"/>
    <n v="0"/>
    <n v="0"/>
    <n v="0"/>
    <n v="0"/>
    <n v="0"/>
    <n v="0"/>
    <s v=""/>
  </r>
  <r>
    <x v="11"/>
    <x v="0"/>
    <s v=""/>
    <s v=""/>
    <s v=""/>
    <s v=""/>
    <s v=""/>
    <s v=""/>
    <s v=""/>
    <s v=""/>
    <s v=""/>
    <s v=""/>
    <s v=""/>
    <s v=""/>
    <s v=""/>
    <s v=""/>
  </r>
  <r>
    <x v="12"/>
    <x v="0"/>
    <s v=""/>
    <s v=""/>
    <s v=""/>
    <s v=""/>
    <s v=""/>
    <s v=""/>
    <s v=""/>
    <s v=""/>
    <s v=""/>
    <s v=""/>
    <s v=""/>
    <s v=""/>
    <s v=""/>
    <s v=""/>
  </r>
  <r>
    <x v="13"/>
    <x v="0"/>
    <s v=""/>
    <s v=""/>
    <s v=""/>
    <s v=""/>
    <s v=""/>
    <s v=""/>
    <s v=""/>
    <s v=""/>
    <s v=""/>
    <s v=""/>
    <s v=""/>
    <s v=""/>
    <s v=""/>
    <s v=""/>
  </r>
  <r>
    <x v="14"/>
    <x v="0"/>
    <s v=""/>
    <s v=""/>
    <s v=""/>
    <s v=""/>
    <s v=""/>
    <s v=""/>
    <s v=""/>
    <s v=""/>
    <s v=""/>
    <s v=""/>
    <s v=""/>
    <s v=""/>
    <s v=""/>
    <s v=""/>
  </r>
  <r>
    <x v="15"/>
    <x v="0"/>
    <s v=""/>
    <s v=""/>
    <s v=""/>
    <s v=""/>
    <s v=""/>
    <s v=""/>
    <s v=""/>
    <s v=""/>
    <s v=""/>
    <s v=""/>
    <s v=""/>
    <s v=""/>
    <s v=""/>
    <s v=""/>
  </r>
  <r>
    <x v="16"/>
    <x v="0"/>
    <s v=""/>
    <s v=""/>
    <s v=""/>
    <s v=""/>
    <s v=""/>
    <s v=""/>
    <s v=""/>
    <s v=""/>
    <s v=""/>
    <s v=""/>
    <s v=""/>
    <s v=""/>
    <s v=""/>
    <s v=""/>
  </r>
  <r>
    <x v="17"/>
    <x v="0"/>
    <s v=""/>
    <s v=""/>
    <s v=""/>
    <s v=""/>
    <s v=""/>
    <s v=""/>
    <s v=""/>
    <s v=""/>
    <s v=""/>
    <s v=""/>
    <s v=""/>
    <s v=""/>
    <s v=""/>
    <s v=""/>
  </r>
  <r>
    <x v="18"/>
    <x v="0"/>
    <s v=""/>
    <s v=""/>
    <s v=""/>
    <s v=""/>
    <s v=""/>
    <s v=""/>
    <s v=""/>
    <s v=""/>
    <s v=""/>
    <s v=""/>
    <s v=""/>
    <s v=""/>
    <s v=""/>
    <s v=""/>
  </r>
  <r>
    <x v="19"/>
    <x v="0"/>
    <s v=""/>
    <s v=""/>
    <s v=""/>
    <s v=""/>
    <s v=""/>
    <s v=""/>
    <s v=""/>
    <s v=""/>
    <s v=""/>
    <s v=""/>
    <s v=""/>
    <s v=""/>
    <s v=""/>
    <s v=""/>
  </r>
  <r>
    <x v="20"/>
    <x v="0"/>
    <s v=""/>
    <s v=""/>
    <s v=""/>
    <s v=""/>
    <s v=""/>
    <s v=""/>
    <s v=""/>
    <s v=""/>
    <s v=""/>
    <s v=""/>
    <s v=""/>
    <s v=""/>
    <s v=""/>
    <s v=""/>
  </r>
  <r>
    <x v="21"/>
    <x v="0"/>
    <s v=""/>
    <s v=""/>
    <s v=""/>
    <s v=""/>
    <s v=""/>
    <s v=""/>
    <s v=""/>
    <s v=""/>
    <s v=""/>
    <s v=""/>
    <s v=""/>
    <s v=""/>
    <s v=""/>
    <s v=""/>
  </r>
  <r>
    <x v="22"/>
    <x v="0"/>
    <s v=""/>
    <s v=""/>
    <s v=""/>
    <s v=""/>
    <s v=""/>
    <s v=""/>
    <s v=""/>
    <s v=""/>
    <s v=""/>
    <s v=""/>
    <s v=""/>
    <s v=""/>
    <s v=""/>
    <s v=""/>
  </r>
  <r>
    <x v="23"/>
    <x v="0"/>
    <s v=""/>
    <s v=""/>
    <s v=""/>
    <s v=""/>
    <s v=""/>
    <s v=""/>
    <s v=""/>
    <s v=""/>
    <s v=""/>
    <s v=""/>
    <s v=""/>
    <s v=""/>
    <s v=""/>
    <s v=""/>
  </r>
  <r>
    <x v="24"/>
    <x v="0"/>
    <s v=""/>
    <s v=""/>
    <s v=""/>
    <s v=""/>
    <s v=""/>
    <s v=""/>
    <s v=""/>
    <s v=""/>
    <s v=""/>
    <s v=""/>
    <s v=""/>
    <s v=""/>
    <s v=""/>
    <s v=""/>
  </r>
  <r>
    <x v="25"/>
    <x v="0"/>
    <s v=""/>
    <s v=""/>
    <s v=""/>
    <s v=""/>
    <s v=""/>
    <s v=""/>
    <s v=""/>
    <s v=""/>
    <s v=""/>
    <s v=""/>
    <s v=""/>
    <s v=""/>
    <s v=""/>
    <s v=""/>
  </r>
  <r>
    <x v="26"/>
    <x v="0"/>
    <s v=""/>
    <s v=""/>
    <s v=""/>
    <s v=""/>
    <s v=""/>
    <s v=""/>
    <s v=""/>
    <s v=""/>
    <s v=""/>
    <s v=""/>
    <s v=""/>
    <s v=""/>
    <s v=""/>
    <s v=""/>
  </r>
  <r>
    <x v="27"/>
    <x v="0"/>
    <s v=""/>
    <s v=""/>
    <s v=""/>
    <s v=""/>
    <s v=""/>
    <s v=""/>
    <s v=""/>
    <s v=""/>
    <s v=""/>
    <s v=""/>
    <s v=""/>
    <s v=""/>
    <s v=""/>
    <s v=""/>
  </r>
  <r>
    <x v="28"/>
    <x v="0"/>
    <s v=""/>
    <s v=""/>
    <s v=""/>
    <s v=""/>
    <s v=""/>
    <s v=""/>
    <s v=""/>
    <s v=""/>
    <s v=""/>
    <s v=""/>
    <s v=""/>
    <s v=""/>
    <s v=""/>
    <s v=""/>
  </r>
  <r>
    <x v="29"/>
    <x v="0"/>
    <s v=""/>
    <s v=""/>
    <s v=""/>
    <s v=""/>
    <s v=""/>
    <s v=""/>
    <s v=""/>
    <s v=""/>
    <s v=""/>
    <s v=""/>
    <s v=""/>
    <s v=""/>
    <s v=""/>
    <s v=""/>
  </r>
  <r>
    <x v="30"/>
    <x v="0"/>
    <s v=""/>
    <s v=""/>
    <s v=""/>
    <s v=""/>
    <s v=""/>
    <s v=""/>
    <s v=""/>
    <s v=""/>
    <s v=""/>
    <s v=""/>
    <s v=""/>
    <s v=""/>
    <s v=""/>
    <s v=""/>
  </r>
  <r>
    <x v="31"/>
    <x v="0"/>
    <s v=""/>
    <s v=""/>
    <s v=""/>
    <s v=""/>
    <s v=""/>
    <s v=""/>
    <s v=""/>
    <s v=""/>
    <s v=""/>
    <s v=""/>
    <s v=""/>
    <s v=""/>
    <s v=""/>
    <s v=""/>
  </r>
  <r>
    <x v="32"/>
    <x v="0"/>
    <s v=""/>
    <s v=""/>
    <s v=""/>
    <s v=""/>
    <s v=""/>
    <s v=""/>
    <s v=""/>
    <s v=""/>
    <s v=""/>
    <s v=""/>
    <s v=""/>
    <s v=""/>
    <s v=""/>
    <s v=""/>
  </r>
  <r>
    <x v="33"/>
    <x v="0"/>
    <s v=""/>
    <s v=""/>
    <s v=""/>
    <s v=""/>
    <s v=""/>
    <s v=""/>
    <s v=""/>
    <s v=""/>
    <s v=""/>
    <s v=""/>
    <s v=""/>
    <s v=""/>
    <s v=""/>
    <s v=""/>
  </r>
  <r>
    <x v="34"/>
    <x v="0"/>
    <s v=""/>
    <s v=""/>
    <s v=""/>
    <s v=""/>
    <s v=""/>
    <s v=""/>
    <s v=""/>
    <s v=""/>
    <s v=""/>
    <s v=""/>
    <s v=""/>
    <s v=""/>
    <s v=""/>
    <s v=""/>
  </r>
  <r>
    <x v="35"/>
    <x v="0"/>
    <s v=""/>
    <s v=""/>
    <s v=""/>
    <s v=""/>
    <s v=""/>
    <s v=""/>
    <s v=""/>
    <s v=""/>
    <s v=""/>
    <s v=""/>
    <s v=""/>
    <s v=""/>
    <s v=""/>
    <s v=""/>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6">
  <r>
    <x v="0"/>
    <x v="0"/>
    <s v=""/>
    <s v=""/>
    <s v=""/>
    <s v=""/>
    <s v=""/>
    <s v=""/>
    <s v=""/>
    <s v=""/>
    <s v=""/>
    <s v=""/>
    <s v=""/>
    <s v=""/>
    <s v=""/>
    <s v=""/>
  </r>
  <r>
    <x v="1"/>
    <x v="0"/>
    <s v=""/>
    <s v=""/>
    <s v=""/>
    <s v=""/>
    <s v=""/>
    <s v=""/>
    <s v=""/>
    <s v=""/>
    <s v=""/>
    <s v=""/>
    <s v=""/>
    <s v=""/>
    <s v=""/>
    <s v=""/>
  </r>
  <r>
    <x v="2"/>
    <x v="0"/>
    <s v=""/>
    <s v=""/>
    <s v=""/>
    <s v=""/>
    <s v=""/>
    <s v=""/>
    <s v=""/>
    <s v=""/>
    <s v=""/>
    <s v=""/>
    <s v=""/>
    <s v=""/>
    <s v=""/>
    <s v=""/>
  </r>
  <r>
    <x v="3"/>
    <x v="0"/>
    <s v=""/>
    <s v=""/>
    <s v=""/>
    <s v=""/>
    <s v=""/>
    <s v=""/>
    <s v=""/>
    <s v=""/>
    <s v=""/>
    <s v=""/>
    <s v=""/>
    <s v=""/>
    <s v=""/>
    <s v=""/>
  </r>
  <r>
    <x v="4"/>
    <x v="0"/>
    <s v=""/>
    <s v=""/>
    <s v=""/>
    <s v=""/>
    <s v=""/>
    <s v=""/>
    <s v=""/>
    <s v=""/>
    <s v=""/>
    <s v=""/>
    <s v=""/>
    <s v=""/>
    <s v=""/>
    <s v=""/>
  </r>
  <r>
    <x v="5"/>
    <x v="0"/>
    <s v=""/>
    <s v=""/>
    <s v=""/>
    <s v=""/>
    <s v=""/>
    <s v=""/>
    <s v=""/>
    <s v=""/>
    <s v=""/>
    <s v=""/>
    <s v=""/>
    <s v=""/>
    <s v=""/>
    <s v=""/>
  </r>
  <r>
    <x v="6"/>
    <x v="0"/>
    <s v=""/>
    <s v=""/>
    <s v=""/>
    <s v=""/>
    <s v=""/>
    <s v=""/>
    <s v=""/>
    <s v=""/>
    <s v=""/>
    <s v=""/>
    <s v=""/>
    <s v=""/>
    <s v=""/>
    <s v=""/>
  </r>
  <r>
    <x v="7"/>
    <x v="0"/>
    <s v=""/>
    <s v=""/>
    <s v=""/>
    <s v=""/>
    <s v=""/>
    <s v=""/>
    <s v=""/>
    <s v=""/>
    <s v=""/>
    <s v=""/>
    <s v=""/>
    <s v=""/>
    <s v=""/>
    <s v=""/>
  </r>
  <r>
    <x v="8"/>
    <x v="0"/>
    <s v=""/>
    <s v=""/>
    <s v=""/>
    <s v=""/>
    <s v=""/>
    <s v=""/>
    <s v=""/>
    <s v=""/>
    <s v=""/>
    <s v=""/>
    <s v=""/>
    <s v=""/>
    <s v=""/>
    <s v=""/>
  </r>
  <r>
    <x v="9"/>
    <x v="0"/>
    <s v=""/>
    <s v=""/>
    <s v=""/>
    <s v=""/>
    <s v=""/>
    <s v=""/>
    <s v=""/>
    <s v=""/>
    <s v=""/>
    <s v=""/>
    <s v=""/>
    <s v=""/>
    <s v=""/>
    <s v=""/>
  </r>
  <r>
    <x v="10"/>
    <x v="1"/>
    <n v="0"/>
    <n v="0"/>
    <n v="0"/>
    <n v="0"/>
    <n v="0"/>
    <n v="0"/>
    <n v="0"/>
    <n v="0"/>
    <n v="0"/>
    <n v="0"/>
    <n v="0"/>
    <n v="0"/>
    <n v="0"/>
    <s v=""/>
  </r>
  <r>
    <x v="11"/>
    <x v="0"/>
    <s v=""/>
    <s v=""/>
    <s v=""/>
    <s v=""/>
    <s v=""/>
    <s v=""/>
    <s v=""/>
    <s v=""/>
    <s v=""/>
    <s v=""/>
    <s v=""/>
    <s v=""/>
    <s v=""/>
    <s v=""/>
  </r>
  <r>
    <x v="12"/>
    <x v="0"/>
    <s v=""/>
    <s v=""/>
    <s v=""/>
    <s v=""/>
    <s v=""/>
    <s v=""/>
    <s v=""/>
    <s v=""/>
    <s v=""/>
    <s v=""/>
    <s v=""/>
    <s v=""/>
    <s v=""/>
    <s v=""/>
  </r>
  <r>
    <x v="13"/>
    <x v="0"/>
    <s v=""/>
    <s v=""/>
    <s v=""/>
    <s v=""/>
    <s v=""/>
    <s v=""/>
    <s v=""/>
    <s v=""/>
    <s v=""/>
    <s v=""/>
    <s v=""/>
    <s v=""/>
    <s v=""/>
    <s v=""/>
  </r>
  <r>
    <x v="14"/>
    <x v="0"/>
    <s v=""/>
    <s v=""/>
    <s v=""/>
    <s v=""/>
    <s v=""/>
    <s v=""/>
    <s v=""/>
    <s v=""/>
    <s v=""/>
    <s v=""/>
    <s v=""/>
    <s v=""/>
    <s v=""/>
    <s v=""/>
  </r>
  <r>
    <x v="15"/>
    <x v="0"/>
    <s v=""/>
    <s v=""/>
    <s v=""/>
    <s v=""/>
    <s v=""/>
    <s v=""/>
    <s v=""/>
    <s v=""/>
    <s v=""/>
    <s v=""/>
    <s v=""/>
    <s v=""/>
    <s v=""/>
    <s v=""/>
  </r>
  <r>
    <x v="16"/>
    <x v="0"/>
    <s v=""/>
    <s v=""/>
    <s v=""/>
    <s v=""/>
    <s v=""/>
    <s v=""/>
    <s v=""/>
    <s v=""/>
    <s v=""/>
    <s v=""/>
    <s v=""/>
    <s v=""/>
    <s v=""/>
    <s v=""/>
  </r>
  <r>
    <x v="17"/>
    <x v="0"/>
    <s v=""/>
    <s v=""/>
    <s v=""/>
    <s v=""/>
    <s v=""/>
    <s v=""/>
    <s v=""/>
    <s v=""/>
    <s v=""/>
    <s v=""/>
    <s v=""/>
    <s v=""/>
    <s v=""/>
    <s v=""/>
  </r>
  <r>
    <x v="18"/>
    <x v="0"/>
    <s v=""/>
    <s v=""/>
    <s v=""/>
    <s v=""/>
    <s v=""/>
    <s v=""/>
    <s v=""/>
    <s v=""/>
    <s v=""/>
    <s v=""/>
    <s v=""/>
    <s v=""/>
    <s v=""/>
    <s v=""/>
  </r>
  <r>
    <x v="19"/>
    <x v="0"/>
    <s v=""/>
    <s v=""/>
    <s v=""/>
    <s v=""/>
    <s v=""/>
    <s v=""/>
    <s v=""/>
    <s v=""/>
    <s v=""/>
    <s v=""/>
    <s v=""/>
    <s v=""/>
    <s v=""/>
    <s v=""/>
  </r>
  <r>
    <x v="20"/>
    <x v="0"/>
    <s v=""/>
    <s v=""/>
    <s v=""/>
    <s v=""/>
    <s v=""/>
    <s v=""/>
    <s v=""/>
    <s v=""/>
    <s v=""/>
    <s v=""/>
    <s v=""/>
    <s v=""/>
    <s v=""/>
    <s v=""/>
  </r>
  <r>
    <x v="21"/>
    <x v="0"/>
    <s v=""/>
    <s v=""/>
    <s v=""/>
    <s v=""/>
    <s v=""/>
    <s v=""/>
    <s v=""/>
    <s v=""/>
    <s v=""/>
    <s v=""/>
    <s v=""/>
    <s v=""/>
    <s v=""/>
    <s v=""/>
  </r>
  <r>
    <x v="22"/>
    <x v="0"/>
    <s v=""/>
    <s v=""/>
    <s v=""/>
    <s v=""/>
    <s v=""/>
    <s v=""/>
    <s v=""/>
    <s v=""/>
    <s v=""/>
    <s v=""/>
    <s v=""/>
    <s v=""/>
    <s v=""/>
    <s v=""/>
  </r>
  <r>
    <x v="23"/>
    <x v="0"/>
    <s v=""/>
    <s v=""/>
    <s v=""/>
    <s v=""/>
    <s v=""/>
    <s v=""/>
    <s v=""/>
    <s v=""/>
    <s v=""/>
    <s v=""/>
    <s v=""/>
    <s v=""/>
    <s v=""/>
    <s v=""/>
  </r>
  <r>
    <x v="24"/>
    <x v="0"/>
    <s v=""/>
    <s v=""/>
    <s v=""/>
    <s v=""/>
    <s v=""/>
    <s v=""/>
    <s v=""/>
    <s v=""/>
    <s v=""/>
    <s v=""/>
    <s v=""/>
    <s v=""/>
    <s v=""/>
    <s v=""/>
  </r>
  <r>
    <x v="25"/>
    <x v="0"/>
    <s v=""/>
    <s v=""/>
    <s v=""/>
    <s v=""/>
    <s v=""/>
    <s v=""/>
    <s v=""/>
    <s v=""/>
    <s v=""/>
    <s v=""/>
    <s v=""/>
    <s v=""/>
    <s v=""/>
    <s v=""/>
  </r>
  <r>
    <x v="26"/>
    <x v="0"/>
    <s v=""/>
    <s v=""/>
    <s v=""/>
    <s v=""/>
    <s v=""/>
    <s v=""/>
    <s v=""/>
    <s v=""/>
    <s v=""/>
    <s v=""/>
    <s v=""/>
    <s v=""/>
    <s v=""/>
    <s v=""/>
  </r>
  <r>
    <x v="27"/>
    <x v="0"/>
    <s v=""/>
    <s v=""/>
    <s v=""/>
    <s v=""/>
    <s v=""/>
    <s v=""/>
    <s v=""/>
    <s v=""/>
    <s v=""/>
    <s v=""/>
    <s v=""/>
    <s v=""/>
    <s v=""/>
    <s v=""/>
  </r>
  <r>
    <x v="28"/>
    <x v="0"/>
    <s v=""/>
    <s v=""/>
    <s v=""/>
    <s v=""/>
    <s v=""/>
    <s v=""/>
    <s v=""/>
    <s v=""/>
    <s v=""/>
    <s v=""/>
    <s v=""/>
    <s v=""/>
    <s v=""/>
    <s v=""/>
  </r>
  <r>
    <x v="29"/>
    <x v="0"/>
    <s v=""/>
    <s v=""/>
    <s v=""/>
    <s v=""/>
    <s v=""/>
    <s v=""/>
    <s v=""/>
    <s v=""/>
    <s v=""/>
    <s v=""/>
    <s v=""/>
    <s v=""/>
    <s v=""/>
    <s v=""/>
  </r>
  <r>
    <x v="30"/>
    <x v="0"/>
    <s v=""/>
    <s v=""/>
    <s v=""/>
    <s v=""/>
    <s v=""/>
    <s v=""/>
    <s v=""/>
    <s v=""/>
    <s v=""/>
    <s v=""/>
    <s v=""/>
    <s v=""/>
    <s v=""/>
    <s v=""/>
  </r>
  <r>
    <x v="31"/>
    <x v="0"/>
    <s v=""/>
    <s v=""/>
    <s v=""/>
    <s v=""/>
    <s v=""/>
    <s v=""/>
    <s v=""/>
    <s v=""/>
    <s v=""/>
    <s v=""/>
    <s v=""/>
    <s v=""/>
    <s v=""/>
    <s v=""/>
  </r>
  <r>
    <x v="32"/>
    <x v="0"/>
    <s v=""/>
    <s v=""/>
    <s v=""/>
    <s v=""/>
    <s v=""/>
    <s v=""/>
    <s v=""/>
    <s v=""/>
    <s v=""/>
    <s v=""/>
    <s v=""/>
    <s v=""/>
    <s v=""/>
    <s v=""/>
  </r>
  <r>
    <x v="33"/>
    <x v="0"/>
    <s v=""/>
    <s v=""/>
    <s v=""/>
    <s v=""/>
    <s v=""/>
    <s v=""/>
    <s v=""/>
    <s v=""/>
    <s v=""/>
    <s v=""/>
    <s v=""/>
    <s v=""/>
    <s v=""/>
    <s v=""/>
  </r>
  <r>
    <x v="34"/>
    <x v="0"/>
    <s v=""/>
    <s v=""/>
    <s v=""/>
    <s v=""/>
    <s v=""/>
    <s v=""/>
    <s v=""/>
    <s v=""/>
    <s v=""/>
    <s v=""/>
    <s v=""/>
    <s v=""/>
    <s v=""/>
    <s v=""/>
  </r>
  <r>
    <x v="35"/>
    <x v="0"/>
    <s v=""/>
    <s v=""/>
    <s v=""/>
    <s v=""/>
    <s v=""/>
    <s v=""/>
    <s v=""/>
    <s v=""/>
    <s v=""/>
    <s v=""/>
    <s v=""/>
    <s v=""/>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A80321F-EDFB-497F-AC09-6159A58BF679}" name="PivotTable1" cacheId="37" dataOnRows="1"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chartFormat="2">
  <location ref="AN19:AO32" firstHeaderRow="1" firstDataRow="2" firstDataCol="1" rowPageCount="1" colPageCount="1"/>
  <pivotFields count="16">
    <pivotField axis="axisCol" showAll="0">
      <items count="3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t="default"/>
      </items>
    </pivotField>
    <pivotField axis="axisPage" showAll="0">
      <items count="3">
        <item x="0"/>
        <item x="1"/>
        <item t="default"/>
      </items>
    </pivotField>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s>
  <rowFields count="1">
    <field x="-2"/>
  </rowFields>
  <rowItems count="12">
    <i>
      <x/>
    </i>
    <i i="1">
      <x v="1"/>
    </i>
    <i i="2">
      <x v="2"/>
    </i>
    <i i="3">
      <x v="3"/>
    </i>
    <i i="4">
      <x v="4"/>
    </i>
    <i i="5">
      <x v="5"/>
    </i>
    <i i="6">
      <x v="6"/>
    </i>
    <i i="7">
      <x v="7"/>
    </i>
    <i i="8">
      <x v="8"/>
    </i>
    <i i="9">
      <x v="9"/>
    </i>
    <i i="10">
      <x v="10"/>
    </i>
    <i i="11">
      <x v="11"/>
    </i>
  </rowItems>
  <colFields count="1">
    <field x="0"/>
  </colFields>
  <colItems count="1">
    <i>
      <x v="10"/>
    </i>
  </colItems>
  <pageFields count="1">
    <pageField fld="1" item="1" hier="-1"/>
  </pageFields>
  <dataFields count="12">
    <dataField name="Jan" fld="3" baseField="0" baseItem="0"/>
    <dataField name="Feb" fld="4" baseField="0" baseItem="0"/>
    <dataField name="Mar" fld="5" baseField="0" baseItem="0"/>
    <dataField name="Apr" fld="6" baseField="0" baseItem="0"/>
    <dataField name="_May" fld="7" baseField="0" baseItem="0"/>
    <dataField name="Jun" fld="8" baseField="0" baseItem="0"/>
    <dataField name="Jul" fld="9" baseField="0" baseItem="0"/>
    <dataField name="Aug" fld="10" baseField="0" baseItem="0"/>
    <dataField name="Sep" fld="11" baseField="0" baseItem="0"/>
    <dataField name="Oct" fld="12" baseField="0" baseItem="0"/>
    <dataField name="Nov" fld="13" baseField="0" baseItem="0"/>
    <dataField name="Dec" fld="14" baseField="0" baseItem="0"/>
  </dataFields>
  <chartFormats count="7">
    <chartFormat chart="1" format="12" series="1">
      <pivotArea type="data" outline="0" fieldPosition="0">
        <references count="2">
          <reference field="4294967294" count="1" selected="0">
            <x v="0"/>
          </reference>
          <reference field="0" count="1" selected="0">
            <x v="9"/>
          </reference>
        </references>
      </pivotArea>
    </chartFormat>
    <chartFormat chart="1" format="13" series="1">
      <pivotArea type="data" outline="0" fieldPosition="0">
        <references count="2">
          <reference field="4294967294" count="1" selected="0">
            <x v="0"/>
          </reference>
          <reference field="0" count="1" selected="0">
            <x v="10"/>
          </reference>
        </references>
      </pivotArea>
    </chartFormat>
    <chartFormat chart="1" format="14" series="1">
      <pivotArea type="data" outline="0" fieldPosition="0">
        <references count="2">
          <reference field="4294967294" count="1" selected="0">
            <x v="0"/>
          </reference>
          <reference field="0" count="1" selected="0">
            <x v="8"/>
          </reference>
        </references>
      </pivotArea>
    </chartFormat>
    <chartFormat chart="1" format="15" series="1">
      <pivotArea type="data" outline="0" fieldPosition="0">
        <references count="2">
          <reference field="4294967294" count="1" selected="0">
            <x v="0"/>
          </reference>
          <reference field="0" count="1" selected="0">
            <x v="7"/>
          </reference>
        </references>
      </pivotArea>
    </chartFormat>
    <chartFormat chart="1" format="16" series="1">
      <pivotArea type="data" outline="0" fieldPosition="0">
        <references count="2">
          <reference field="4294967294" count="1" selected="0">
            <x v="0"/>
          </reference>
          <reference field="0" count="1" selected="0">
            <x v="5"/>
          </reference>
        </references>
      </pivotArea>
    </chartFormat>
    <chartFormat chart="1" format="17" series="1">
      <pivotArea type="data" outline="0" fieldPosition="0">
        <references count="2">
          <reference field="4294967294" count="1" selected="0">
            <x v="0"/>
          </reference>
          <reference field="0" count="1" selected="0">
            <x v="4"/>
          </reference>
        </references>
      </pivotArea>
    </chartFormat>
    <chartFormat chart="1" format="18"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9AEC76C-1D34-452F-8296-019B7EEB7F78}" name="PivotTable3" cacheId="41" dataOnRows="1"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chartFormat="2">
  <location ref="A19:B32" firstHeaderRow="1" firstDataRow="2" firstDataCol="1" rowPageCount="1" colPageCount="1"/>
  <pivotFields count="16">
    <pivotField axis="axisCol" showAll="0">
      <items count="3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t="default"/>
      </items>
    </pivotField>
    <pivotField axis="axisPage" showAll="0">
      <items count="3">
        <item x="0"/>
        <item x="1"/>
        <item t="default"/>
      </items>
    </pivotField>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s>
  <rowFields count="1">
    <field x="-2"/>
  </rowFields>
  <rowItems count="12">
    <i>
      <x/>
    </i>
    <i i="1">
      <x v="1"/>
    </i>
    <i i="2">
      <x v="2"/>
    </i>
    <i i="3">
      <x v="3"/>
    </i>
    <i i="4">
      <x v="4"/>
    </i>
    <i i="5">
      <x v="5"/>
    </i>
    <i i="6">
      <x v="6"/>
    </i>
    <i i="7">
      <x v="7"/>
    </i>
    <i i="8">
      <x v="8"/>
    </i>
    <i i="9">
      <x v="9"/>
    </i>
    <i i="10">
      <x v="10"/>
    </i>
    <i i="11">
      <x v="11"/>
    </i>
  </rowItems>
  <colFields count="1">
    <field x="0"/>
  </colFields>
  <colItems count="1">
    <i>
      <x v="10"/>
    </i>
  </colItems>
  <pageFields count="1">
    <pageField fld="1" item="1" hier="-1"/>
  </pageFields>
  <dataFields count="12">
    <dataField name="Jan" fld="3" baseField="0" baseItem="0"/>
    <dataField name="Feb" fld="4" baseField="0" baseItem="0"/>
    <dataField name="Mar" fld="5" baseField="0" baseItem="0"/>
    <dataField name="Apr" fld="6" baseField="0" baseItem="0"/>
    <dataField name="_May" fld="7" baseField="0" baseItem="0"/>
    <dataField name="Jun" fld="8" baseField="0" baseItem="0"/>
    <dataField name="Jul" fld="9" baseField="0" baseItem="0"/>
    <dataField name="Aug" fld="10" baseField="0" baseItem="0"/>
    <dataField name="Sep" fld="11" baseField="0" baseItem="0"/>
    <dataField name="Oct" fld="12" baseField="0" baseItem="0"/>
    <dataField name="Nov" fld="13" baseField="0" baseItem="0"/>
    <dataField name="Dec" fld="14" baseField="0" baseItem="0"/>
  </dataFields>
  <chartFormats count="7">
    <chartFormat chart="1" format="12" series="1">
      <pivotArea type="data" outline="0" fieldPosition="0">
        <references count="2">
          <reference field="4294967294" count="1" selected="0">
            <x v="0"/>
          </reference>
          <reference field="0" count="1" selected="0">
            <x v="9"/>
          </reference>
        </references>
      </pivotArea>
    </chartFormat>
    <chartFormat chart="1" format="13" series="1">
      <pivotArea type="data" outline="0" fieldPosition="0">
        <references count="2">
          <reference field="4294967294" count="1" selected="0">
            <x v="0"/>
          </reference>
          <reference field="0" count="1" selected="0">
            <x v="10"/>
          </reference>
        </references>
      </pivotArea>
    </chartFormat>
    <chartFormat chart="1" format="14" series="1">
      <pivotArea type="data" outline="0" fieldPosition="0">
        <references count="2">
          <reference field="4294967294" count="1" selected="0">
            <x v="0"/>
          </reference>
          <reference field="0" count="1" selected="0">
            <x v="8"/>
          </reference>
        </references>
      </pivotArea>
    </chartFormat>
    <chartFormat chart="1" format="15" series="1">
      <pivotArea type="data" outline="0" fieldPosition="0">
        <references count="2">
          <reference field="4294967294" count="1" selected="0">
            <x v="0"/>
          </reference>
          <reference field="0" count="1" selected="0">
            <x v="7"/>
          </reference>
        </references>
      </pivotArea>
    </chartFormat>
    <chartFormat chart="1" format="16" series="1">
      <pivotArea type="data" outline="0" fieldPosition="0">
        <references count="2">
          <reference field="4294967294" count="1" selected="0">
            <x v="0"/>
          </reference>
          <reference field="0" count="1" selected="0">
            <x v="5"/>
          </reference>
        </references>
      </pivotArea>
    </chartFormat>
    <chartFormat chart="1" format="17" series="1">
      <pivotArea type="data" outline="0" fieldPosition="0">
        <references count="2">
          <reference field="4294967294" count="1" selected="0">
            <x v="0"/>
          </reference>
          <reference field="0" count="1" selected="0">
            <x v="4"/>
          </reference>
        </references>
      </pivotArea>
    </chartFormat>
    <chartFormat chart="1" format="18"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Departments" displayName="Departments" ref="A7:J207" totalsRowShown="0" dataDxfId="27">
  <autoFilter ref="A7:J207" xr:uid="{00000000-0009-0000-0100-000003000000}"/>
  <tableColumns count="10">
    <tableColumn id="1" xr3:uid="{00000000-0010-0000-0000-000001000000}" name="Department" dataDxfId="26"/>
    <tableColumn id="2" xr3:uid="{00000000-0010-0000-0000-000002000000}" name="Address" dataDxfId="25"/>
    <tableColumn id="3" xr3:uid="{00000000-0010-0000-0000-000003000000}" name="Employees" dataDxfId="24"/>
    <tableColumn id="4" xr3:uid="{00000000-0010-0000-0000-000004000000}" name="Conditioned Floor Area (m2)" dataDxfId="23"/>
    <tableColumn id="5" xr3:uid="{00000000-0010-0000-0000-000005000000}" name="Telephone" dataDxfId="22"/>
    <tableColumn id="6" xr3:uid="{00000000-0010-0000-0000-000006000000}" name="Fax" dataDxfId="21"/>
    <tableColumn id="7" xr3:uid="{00000000-0010-0000-0000-000007000000}" name="e-mail" dataDxfId="20"/>
    <tableColumn id="8" xr3:uid="{00000000-0010-0000-0000-000008000000}" name="Contact Person" dataDxfId="19"/>
    <tableColumn id="9" xr3:uid="{00000000-0010-0000-0000-000009000000}" name="Grade" dataDxfId="18"/>
    <tableColumn id="10" xr3:uid="{00000000-0010-0000-0000-00000A000000}" name="Contact e-mail" dataDxfId="17"/>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MeterDetails" displayName="MeterDetails" ref="A6:F306" totalsRowShown="0" dataDxfId="16">
  <autoFilter ref="A6:F306" xr:uid="{00000000-0009-0000-0100-000004000000}"/>
  <tableColumns count="6">
    <tableColumn id="1" xr3:uid="{00000000-0010-0000-0100-000001000000}" name="Department" dataDxfId="15"/>
    <tableColumn id="2" xr3:uid="{00000000-0010-0000-0100-000002000000}" name="Account No." dataDxfId="14"/>
    <tableColumn id="3" xr3:uid="{00000000-0010-0000-0100-000003000000}" name="Partner No." dataDxfId="13"/>
    <tableColumn id="4" xr3:uid="{00000000-0010-0000-0100-000004000000}" name="Meter No." dataDxfId="12"/>
    <tableColumn id="5" xr3:uid="{00000000-0010-0000-0100-000005000000}" name="Tariff" dataDxfId="11"/>
    <tableColumn id="6" xr3:uid="{00000000-0010-0000-0100-000006000000}" name="Billing Address (optional)" dataDxfId="10"/>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3000000}" name="CEBTariffs" displayName="CEBTariffs" ref="W1:W29" totalsRowShown="0">
  <tableColumns count="1">
    <tableColumn id="1" xr3:uid="{00000000-0010-0000-0300-000001000000}" name="ceb_tariffs"/>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YearlyConsData" displayName="YearlyConsData" ref="A1:P37" totalsRowShown="0">
  <tableColumns count="16">
    <tableColumn id="1" xr3:uid="{00000000-0010-0000-0400-000001000000}" name="Year"/>
    <tableColumn id="2" xr3:uid="{00000000-0010-0000-0400-000002000000}" name="Exists" dataDxfId="9">
      <calculatedColumnFormula>IF(ISERROR(INDIRECT("'"&amp;YearlyConsData[[#This Row],[Year]]&amp;"'!C3")), FALSE(), IF(INDIRECT("'"&amp;YearlyConsData[[#This Row],[Year]]&amp;"'!C3")&lt;&gt;YearlyConsData[[#This Row],[Year]], FALSE(), TRUE()))</calculatedColumnFormula>
    </tableColumn>
    <tableColumn id="3" xr3:uid="{00000000-0010-0000-0400-000003000000}" name="Consumption(kWh)" dataDxfId="8">
      <calculatedColumnFormula>IF(YearlyConsData[[#This Row],[Exists]],INDIRECT("'"&amp;YearlyConsData[[#This Row],[Year]]&amp;"'!G3"), "")</calculatedColumnFormula>
    </tableColumn>
    <tableColumn id="4" xr3:uid="{00000000-0010-0000-0400-000004000000}" name="January"/>
    <tableColumn id="5" xr3:uid="{00000000-0010-0000-0400-000005000000}" name="February"/>
    <tableColumn id="6" xr3:uid="{00000000-0010-0000-0400-000006000000}" name="March"/>
    <tableColumn id="7" xr3:uid="{00000000-0010-0000-0400-000007000000}" name="April"/>
    <tableColumn id="8" xr3:uid="{00000000-0010-0000-0400-000008000000}" name="May"/>
    <tableColumn id="9" xr3:uid="{00000000-0010-0000-0400-000009000000}" name="June"/>
    <tableColumn id="10" xr3:uid="{00000000-0010-0000-0400-00000A000000}" name="July"/>
    <tableColumn id="11" xr3:uid="{00000000-0010-0000-0400-00000B000000}" name="August"/>
    <tableColumn id="12" xr3:uid="{00000000-0010-0000-0400-00000C000000}" name="September"/>
    <tableColumn id="13" xr3:uid="{00000000-0010-0000-0400-00000D000000}" name="October"/>
    <tableColumn id="14" xr3:uid="{00000000-0010-0000-0400-00000E000000}" name="November"/>
    <tableColumn id="15" xr3:uid="{00000000-0010-0000-0400-00000F000000}" name="December"/>
    <tableColumn id="16" xr3:uid="{00000000-0010-0000-0400-000010000000}" name="Projected Yearly" dataDxfId="7">
      <calculatedColumnFormula>IF(COUNTIF(YearlyConsData[[#This Row],[January]:[December]], "&gt;0")&gt;0, SUMIF(YearlyConsData[[#This Row],[January]:[December]],"&gt;0")/COUNTIF(YearlyConsData[[#This Row],[January]:[December]],"&gt;0")*12, "")</calculatedColumnFormula>
    </tableColumn>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YearlyExpendData" displayName="YearlyExpendData" ref="A49:P85" totalsRowShown="0">
  <tableColumns count="16">
    <tableColumn id="1" xr3:uid="{00000000-0010-0000-0500-000001000000}" name="Year"/>
    <tableColumn id="2" xr3:uid="{00000000-0010-0000-0500-000002000000}" name="Exists" dataDxfId="6">
      <calculatedColumnFormula>IF(ISERROR(INDIRECT("'"&amp;YearlyExpendData[[#This Row],[Year]]&amp;"'!C3")), FALSE(), IF(INDIRECT("'"&amp;YearlyExpendData[[#This Row],[Year]]&amp;"'!C3")&lt;&gt;YearlyExpendData[[#This Row],[Year]], FALSE(), TRUE()))</calculatedColumnFormula>
    </tableColumn>
    <tableColumn id="3" xr3:uid="{00000000-0010-0000-0500-000003000000}" name="Expenditure(Rs)" dataDxfId="5">
      <calculatedColumnFormula>IF(YearlyExpendData[[#This Row],[Exists]],INDIRECT("'"&amp;YearlyExpendData[[#This Row],[Year]]&amp;"'!J3"), "")</calculatedColumnFormula>
    </tableColumn>
    <tableColumn id="4" xr3:uid="{00000000-0010-0000-0500-000004000000}" name="January">
      <calculatedColumnFormula array="1">IF($B50,INDIRECT("'"&amp;$A50&amp;"'!B6"), "")</calculatedColumnFormula>
    </tableColumn>
    <tableColumn id="5" xr3:uid="{00000000-0010-0000-0500-000005000000}" name="February">
      <calculatedColumnFormula array="1">IF($B50,INDIRECT("'"&amp;$A50&amp;"'!C6"), "")</calculatedColumnFormula>
    </tableColumn>
    <tableColumn id="6" xr3:uid="{00000000-0010-0000-0500-000006000000}" name="March">
      <calculatedColumnFormula array="1">IF($B50,INDIRECT("'"&amp;$A50&amp;"'!D6"), "")</calculatedColumnFormula>
    </tableColumn>
    <tableColumn id="7" xr3:uid="{00000000-0010-0000-0500-000007000000}" name="April">
      <calculatedColumnFormula array="1">IF($B50,INDIRECT("'"&amp;$A50&amp;"'!E6"), "")</calculatedColumnFormula>
    </tableColumn>
    <tableColumn id="8" xr3:uid="{00000000-0010-0000-0500-000008000000}" name="May">
      <calculatedColumnFormula array="1">IF($B50,INDIRECT("'"&amp;$A50&amp;"'!F6"), "")</calculatedColumnFormula>
    </tableColumn>
    <tableColumn id="9" xr3:uid="{00000000-0010-0000-0500-000009000000}" name="June">
      <calculatedColumnFormula array="1">IF($B50,INDIRECT("'"&amp;$A50&amp;"'!G6"), "")</calculatedColumnFormula>
    </tableColumn>
    <tableColumn id="10" xr3:uid="{00000000-0010-0000-0500-00000A000000}" name="July">
      <calculatedColumnFormula array="1">IF($B50,INDIRECT("'"&amp;$A50&amp;"'!H6"), "")</calculatedColumnFormula>
    </tableColumn>
    <tableColumn id="11" xr3:uid="{00000000-0010-0000-0500-00000B000000}" name="August">
      <calculatedColumnFormula array="1">IF($B50,INDIRECT("'"&amp;$A50&amp;"'!I6"), "")</calculatedColumnFormula>
    </tableColumn>
    <tableColumn id="12" xr3:uid="{00000000-0010-0000-0500-00000C000000}" name="September">
      <calculatedColumnFormula array="1">IF($B50,INDIRECT("'"&amp;$A50&amp;"'!J6"), "")</calculatedColumnFormula>
    </tableColumn>
    <tableColumn id="13" xr3:uid="{00000000-0010-0000-0500-00000D000000}" name="October">
      <calculatedColumnFormula array="1">IF($B50,INDIRECT("'"&amp;$A50&amp;"'!K6"), "")</calculatedColumnFormula>
    </tableColumn>
    <tableColumn id="14" xr3:uid="{00000000-0010-0000-0500-00000E000000}" name="November">
      <calculatedColumnFormula array="1">IF($B50,INDIRECT("'"&amp;$A50&amp;"'!L6"), "")</calculatedColumnFormula>
    </tableColumn>
    <tableColumn id="15" xr3:uid="{00000000-0010-0000-0500-00000F000000}" name="December">
      <calculatedColumnFormula array="1">IF($B50,INDIRECT("'"&amp;$A50&amp;"'!M6"), "")</calculatedColumnFormula>
    </tableColumn>
    <tableColumn id="16" xr3:uid="{412FCD56-221B-4537-A9E8-A93D44BA0FEE}" name="Projected Yearly" dataDxfId="4">
      <calculatedColumnFormula>IF(COUNTIF(YearlyExpendData[[#This Row],[January]:[December]], "&gt;0")&gt;0, SUMIF(YearlyExpendData[[#This Row],[January]:[December]],"&gt;0")/COUNTIF(YearlyExpendData[[#This Row],[January]:[December]],"&gt;0")*12, "")</calculatedColumnFormula>
    </tableColumn>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Years" displayName="Years" ref="R1:R37" totalsRowShown="0">
  <autoFilter ref="R1:R37" xr:uid="{00000000-0009-0000-0100-000007000000}">
    <filterColumn colId="0" hiddenButton="1"/>
  </autoFilter>
  <tableColumns count="1">
    <tableColumn id="1" xr3:uid="{00000000-0010-0000-0600-000001000000}" name="Years"/>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DA65FFC-D6B2-4574-97F8-30A1F16C6487}" name="FullYears" displayName="FullYears" ref="E4:H40" totalsRowShown="0">
  <autoFilter ref="E4:H40" xr:uid="{70A20A07-164A-492F-9B6A-AF94712FFDCD}"/>
  <tableColumns count="4">
    <tableColumn id="1" xr3:uid="{A4CFFC6A-6982-4019-BD9D-F33C68B6BFBF}" name="Year" dataDxfId="3"/>
    <tableColumn id="2" xr3:uid="{F74B2B07-DE4C-4AFB-9323-A80FEE58C14C}" name="Exists" dataDxfId="2">
      <calculatedColumnFormula>IF(ISERROR(INDIRECT("'"&amp;FullYears[[#This Row],[Year]]&amp;"'!C3")), FALSE(), IF(INDIRECT("'"&amp;FullYears[[#This Row],[Year]]&amp;"'!C3")&lt;&gt;FullYears[[#This Row],[Year]], FALSE(), TRUE()))</calculatedColumnFormula>
    </tableColumn>
    <tableColumn id="3" xr3:uid="{DCEC1147-01DE-45B9-9423-218C83E15ECC}" name="Full Year" dataDxfId="1">
      <calculatedColumnFormula>IF(AND(FullYears[[#This Row],[Exists]],COUNTIF(Calc_General_Data!D2:O2, "&gt;0")=12), TRUE(),FALSE())</calculatedColumnFormula>
    </tableColumn>
    <tableColumn id="4" xr3:uid="{80B6BB7A-20BB-4CA5-ABC9-8E6A163DC9B3}" name="Consumption" dataDxfId="0">
      <calculatedColumnFormula>IF(FullYears[[#This Row],[Full Year]],Calc_General_Data!P2,"")</calculatedColumnFormula>
    </tableColumn>
  </tableColumns>
  <tableStyleInfo name="TableStyleLight18" showFirstColumn="0" showLastColumn="0" showRowStripes="1" showColumnStripes="0"/>
</table>
</file>

<file path=xl/theme/theme1.xml><?xml version="1.0" encoding="utf-8"?>
<a:theme xmlns:a="http://schemas.openxmlformats.org/drawingml/2006/main" name="Office Theme">
  <a:themeElements>
    <a:clrScheme name="Office">
      <a:dk1>
        <a:srgbClr val="000000"/>
      </a:dk1>
      <a:lt1>
        <a:srgbClr val="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majorFont>
      <a:minorFont>
        <a:latin typeface="Calibri" panose="020F0502020204030204"/>
        <a:ea typeface=""/>
        <a:cs typeface=""/>
      </a:minorFont>
    </a:fontScheme>
    <a:fmtScheme>
      <a:fillStyleLst>
        <a:solidFill>
          <a:schemeClr val="phClr"/>
        </a:solidFill>
        <a:gradFill>
          <a:gsLst>
            <a:gs pos="0">
              <a:schemeClr val="phClr">
                <a:lumMod val="110000"/>
                <a:tint val="67000"/>
              </a:schemeClr>
            </a:gs>
            <a:gs pos="50000">
              <a:schemeClr val="phClr">
                <a:lumMod val="105000"/>
                <a:tint val="73000"/>
              </a:schemeClr>
            </a:gs>
            <a:gs pos="100000">
              <a:schemeClr val="phClr">
                <a:lumMod val="105000"/>
                <a:tint val="81000"/>
              </a:schemeClr>
            </a:gs>
          </a:gsLst>
          <a:lin ang="5400000" scaled="0"/>
          <a:tileRect/>
        </a:gradFill>
        <a:gradFill>
          <a:gsLst>
            <a:gs pos="0">
              <a:schemeClr val="phClr">
                <a:lumMod val="102000"/>
                <a:tint val="94000"/>
              </a:schemeClr>
            </a:gs>
            <a:gs pos="50000">
              <a:schemeClr val="phClr">
                <a:lumMod val="100000"/>
                <a:shade val="100000"/>
              </a:schemeClr>
            </a:gs>
            <a:gs pos="100000">
              <a:schemeClr val="phClr">
                <a:lumMod val="99000"/>
                <a:shade val="78000"/>
              </a:schemeClr>
            </a:gs>
          </a:gsLst>
          <a:lin ang="5400000" scaled="0"/>
          <a:tileRect/>
        </a:gradFill>
      </a:fillStyleLst>
      <a:lnStyleLst>
        <a:ln w="6350" cap="flat" cmpd="sng" algn="ctr">
          <a:prstDash val="solid"/>
          <a:miter lim="800000"/>
        </a:ln>
        <a:ln w="12700" cap="flat" cmpd="sng" algn="ctr">
          <a:prstDash val="solid"/>
          <a:miter lim="800000"/>
        </a:ln>
        <a:ln w="19050" cap="flat" cmpd="sng" algn="ctr">
          <a:prstDash val="solid"/>
          <a:miter lim="800000"/>
        </a:ln>
      </a:lnStyleLst>
      <a:effectStyleLst>
        <a:effectStyle>
          <a:effectLst/>
        </a:effectStyle>
        <a:effectStyle>
          <a:effectLst/>
        </a:effectStyle>
        <a:effectStyle>
          <a:effectLst/>
        </a:effectStyle>
      </a:effectStyleLst>
      <a:bgFillStyleLst>
        <a:solidFill>
          <a:schemeClr val="phClr"/>
        </a:solidFill>
        <a:solidFill>
          <a:schemeClr val="phClr">
            <a:tint val="95000"/>
          </a:schemeClr>
        </a:solidFill>
        <a:gradFill>
          <a:gsLst>
            <a:gs pos="0">
              <a:schemeClr val="phClr">
                <a:tint val="93000"/>
                <a:shade val="98000"/>
                <a:lumMod val="102000"/>
              </a:schemeClr>
            </a:gs>
            <a:gs pos="50000">
              <a:schemeClr val="phClr">
                <a:tint val="98000"/>
                <a:shade val="90000"/>
                <a:lumMod val="103000"/>
              </a:schemeClr>
            </a:gs>
            <a:gs pos="100000">
              <a:schemeClr val="phClr">
                <a:shade val="63000"/>
              </a:schemeClr>
            </a:gs>
          </a:gsLst>
          <a:lin ang="5400000" scaled="0"/>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table" Target="../tables/table3.xml"/><Relationship Id="rId4" Type="http://schemas.openxmlformats.org/officeDocument/2006/relationships/table" Target="../tables/table6.xml"/></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pageSetUpPr fitToPage="1"/>
  </sheetPr>
  <dimension ref="A1:M25"/>
  <sheetViews>
    <sheetView showGridLines="0" tabSelected="1" zoomScale="60" zoomScaleNormal="60" workbookViewId="0">
      <selection activeCell="K13" sqref="K13:M13"/>
    </sheetView>
  </sheetViews>
  <sheetFormatPr defaultColWidth="8.7109375" defaultRowHeight="12.75" x14ac:dyDescent="0.2"/>
  <cols>
    <col min="1" max="1" width="25.85546875" style="1" customWidth="1"/>
    <col min="2" max="2" width="14" style="2" customWidth="1"/>
    <col min="3" max="3" width="14" customWidth="1"/>
    <col min="4" max="4" width="13.140625" customWidth="1"/>
    <col min="5" max="5" width="14.5703125" customWidth="1"/>
    <col min="6" max="6" width="6.140625" customWidth="1"/>
    <col min="9" max="9" width="10.85546875" customWidth="1"/>
    <col min="10" max="10" width="8.28515625" style="2" customWidth="1"/>
    <col min="11" max="11" width="14.5703125" style="2" customWidth="1"/>
    <col min="12" max="12" width="24.28515625" style="2" customWidth="1"/>
  </cols>
  <sheetData>
    <row r="1" spans="1:13" ht="33.75" customHeight="1" x14ac:dyDescent="0.2">
      <c r="A1" s="168" t="s">
        <v>0</v>
      </c>
      <c r="B1" s="168"/>
      <c r="C1" s="168"/>
      <c r="D1" s="168"/>
      <c r="E1" s="168"/>
      <c r="F1" s="168"/>
      <c r="G1" s="168"/>
      <c r="H1" s="168"/>
      <c r="I1" s="168"/>
      <c r="J1" s="168"/>
      <c r="K1" s="168"/>
      <c r="L1" s="168"/>
      <c r="M1" s="168"/>
    </row>
    <row r="2" spans="1:13" ht="27" customHeight="1" x14ac:dyDescent="0.2">
      <c r="A2" s="169" t="s">
        <v>1</v>
      </c>
      <c r="B2" s="169"/>
      <c r="C2" s="169"/>
      <c r="D2" s="169"/>
      <c r="E2" s="169"/>
      <c r="F2" s="169"/>
      <c r="G2" s="169"/>
      <c r="H2" s="169"/>
      <c r="I2" s="169"/>
      <c r="J2" s="169"/>
      <c r="K2" s="169"/>
      <c r="L2" s="169"/>
      <c r="M2" s="169"/>
    </row>
    <row r="3" spans="1:13" ht="29.25" customHeight="1" x14ac:dyDescent="0.2"/>
    <row r="4" spans="1:13" ht="30.75" customHeight="1" x14ac:dyDescent="0.2">
      <c r="A4" s="3" t="s">
        <v>2</v>
      </c>
      <c r="B4" s="170" t="str">
        <f>Departments!B4</f>
        <v>Ministry of All National Development, Sustainable Operations, Planning and Other Sectors</v>
      </c>
      <c r="C4" s="170"/>
      <c r="D4" s="170"/>
      <c r="E4" s="170"/>
      <c r="F4" s="170"/>
      <c r="G4" s="170"/>
      <c r="H4" s="170"/>
      <c r="I4" s="170"/>
      <c r="J4" s="170"/>
      <c r="K4" s="170"/>
      <c r="L4" s="170"/>
      <c r="M4" s="170"/>
    </row>
    <row r="5" spans="1:13" ht="44.25" customHeight="1" x14ac:dyDescent="0.2">
      <c r="A5" s="3" t="s">
        <v>3</v>
      </c>
      <c r="B5" s="171" t="str">
        <f>IF(Departments!A8&lt;&gt;"",Departments!A8&amp;IF(COUNTA(Departments[Department])&gt;1,CHAR(10),""),"")&amp;IF(Departments!A9&lt;&gt;"",Departments!A9,"")&amp;IF(COUNTA(Departments!A8:A207)&gt;2," (+"&amp;COUNTA(Departments!A8:A207)-2&amp;")","")</f>
        <v>Head Office</v>
      </c>
      <c r="C5" s="171"/>
      <c r="D5" s="171"/>
      <c r="E5" s="171"/>
      <c r="F5" s="171"/>
      <c r="G5" s="171"/>
      <c r="H5" s="171"/>
      <c r="I5" s="171"/>
      <c r="J5" s="171"/>
      <c r="K5" s="171"/>
      <c r="L5" s="171"/>
      <c r="M5" s="171"/>
    </row>
    <row r="6" spans="1:13" ht="30.75" customHeight="1" x14ac:dyDescent="0.2">
      <c r="A6" s="4" t="s">
        <v>4</v>
      </c>
      <c r="B6" s="172" t="str">
        <f ca="1">Calc_General_Data!R39</f>
        <v/>
      </c>
      <c r="C6" s="172"/>
      <c r="D6" s="172"/>
      <c r="E6" s="172"/>
      <c r="F6" s="172"/>
      <c r="G6" s="172"/>
      <c r="H6" s="172"/>
      <c r="I6" s="172"/>
      <c r="J6" s="172"/>
      <c r="K6" s="172"/>
      <c r="L6" s="172"/>
      <c r="M6" s="172"/>
    </row>
    <row r="7" spans="1:13" ht="27.75" customHeight="1" thickBot="1" x14ac:dyDescent="0.25"/>
    <row r="8" spans="1:13" ht="42.75" customHeight="1" x14ac:dyDescent="0.25">
      <c r="A8" s="175" t="s">
        <v>8</v>
      </c>
      <c r="B8" s="176"/>
      <c r="C8" s="176"/>
      <c r="D8" s="176"/>
      <c r="E8" s="177"/>
      <c r="F8" s="127"/>
      <c r="G8" s="163" t="s">
        <v>5</v>
      </c>
      <c r="H8" s="163"/>
      <c r="I8" s="163"/>
      <c r="J8" s="164" t="str">
        <f ca="1">IFERROR(Calc_General_Data!B40,"")</f>
        <v/>
      </c>
      <c r="K8" s="164"/>
      <c r="L8" s="164"/>
      <c r="M8" s="164"/>
    </row>
    <row r="9" spans="1:13" ht="42.75" customHeight="1" x14ac:dyDescent="0.25">
      <c r="A9" s="139" t="s">
        <v>9</v>
      </c>
      <c r="B9" s="178" t="s">
        <v>10</v>
      </c>
      <c r="C9" s="178"/>
      <c r="D9" s="179" t="s">
        <v>11</v>
      </c>
      <c r="E9" s="180"/>
      <c r="F9" s="127"/>
      <c r="G9" s="166" t="s">
        <v>7</v>
      </c>
      <c r="H9" s="166"/>
      <c r="I9" s="166"/>
      <c r="J9" s="167" t="str">
        <f ca="1">IFERROR(Calc_General_Data!B88, "")</f>
        <v/>
      </c>
      <c r="K9" s="167"/>
      <c r="L9" s="167"/>
      <c r="M9" s="167"/>
    </row>
    <row r="10" spans="1:13" ht="50.25" customHeight="1" x14ac:dyDescent="0.25">
      <c r="A10" s="140" t="s">
        <v>14</v>
      </c>
      <c r="B10" s="181" t="str">
        <f ca="1">IFERROR(J8/K11,"")</f>
        <v/>
      </c>
      <c r="C10" s="181"/>
      <c r="D10" s="182" t="s">
        <v>157</v>
      </c>
      <c r="E10" s="183"/>
      <c r="F10" s="127"/>
    </row>
    <row r="11" spans="1:13" ht="50.25" customHeight="1" x14ac:dyDescent="0.25">
      <c r="A11" s="141" t="s">
        <v>16</v>
      </c>
      <c r="B11" s="184" t="str">
        <f ca="1">IFERROR(J8/K12,"")</f>
        <v/>
      </c>
      <c r="C11" s="184"/>
      <c r="D11" s="173" t="s">
        <v>17</v>
      </c>
      <c r="E11" s="174"/>
      <c r="F11" s="127"/>
      <c r="G11" s="149" t="s">
        <v>171</v>
      </c>
      <c r="H11" s="149"/>
      <c r="I11" s="149"/>
      <c r="J11" s="149"/>
      <c r="K11" s="162">
        <f>SUM(Departments[Conditioned Floor Area (m2)])</f>
        <v>1</v>
      </c>
      <c r="L11" s="162"/>
      <c r="M11" s="162"/>
    </row>
    <row r="12" spans="1:13" ht="50.25" customHeight="1" x14ac:dyDescent="0.25">
      <c r="A12" s="141" t="s">
        <v>20</v>
      </c>
      <c r="B12" s="185" t="str">
        <f ca="1">IFERROR(J9/K11,"")</f>
        <v/>
      </c>
      <c r="C12" s="185"/>
      <c r="D12" s="173" t="s">
        <v>158</v>
      </c>
      <c r="E12" s="174"/>
      <c r="F12" s="127"/>
      <c r="G12" s="148" t="s">
        <v>6</v>
      </c>
      <c r="H12" s="148"/>
      <c r="I12" s="148"/>
      <c r="J12" s="148"/>
      <c r="K12" s="165">
        <f>SUM(Departments[Employees])</f>
        <v>1</v>
      </c>
      <c r="L12" s="165"/>
      <c r="M12" s="165"/>
    </row>
    <row r="13" spans="1:13" ht="50.25" customHeight="1" thickBot="1" x14ac:dyDescent="0.3">
      <c r="A13" s="142" t="s">
        <v>160</v>
      </c>
      <c r="B13" s="201" t="str">
        <f ca="1">IFERROR(IF(J8*0.71/1000&lt;1, TEXT(J8*0.71/1000,"0.000"), IF(J8*0.71/1000&lt;10, TEXT(J8*0.71/1000, "0.00"),TEXT(J8*0.71/1000,"#,##0"))),"")</f>
        <v/>
      </c>
      <c r="C13" s="201"/>
      <c r="D13" s="199" t="s">
        <v>161</v>
      </c>
      <c r="E13" s="200"/>
      <c r="F13" s="127"/>
      <c r="G13" s="233" t="s">
        <v>182</v>
      </c>
      <c r="H13" s="233"/>
      <c r="I13" s="233"/>
      <c r="J13" s="233"/>
      <c r="K13" s="234">
        <v>46157</v>
      </c>
      <c r="L13" s="235"/>
      <c r="M13" s="235"/>
    </row>
    <row r="14" spans="1:13" ht="22.5" customHeight="1" thickBot="1" x14ac:dyDescent="0.25">
      <c r="A14" s="7"/>
      <c r="B14" s="5"/>
      <c r="C14" s="5"/>
      <c r="D14" s="5"/>
      <c r="E14" s="5"/>
    </row>
    <row r="15" spans="1:13" ht="37.5" customHeight="1" x14ac:dyDescent="0.2">
      <c r="A15" s="189" t="s">
        <v>168</v>
      </c>
      <c r="B15" s="190"/>
      <c r="C15" s="190"/>
      <c r="D15" s="190"/>
      <c r="E15" s="191"/>
      <c r="G15" s="154" t="s">
        <v>12</v>
      </c>
      <c r="H15" s="154"/>
      <c r="I15" s="154"/>
      <c r="J15" s="155">
        <f ca="1">Calc_General_Data!H44</f>
        <v>2025</v>
      </c>
      <c r="K15" s="155" t="str">
        <f ca="1">Calc_General_Data!F44</f>
        <v>January</v>
      </c>
      <c r="L15" s="159">
        <f ca="1">Calc_General_Data!D44</f>
        <v>0</v>
      </c>
      <c r="M15" s="158" t="s">
        <v>13</v>
      </c>
    </row>
    <row r="16" spans="1:13" ht="37.5" customHeight="1" x14ac:dyDescent="0.2">
      <c r="A16" s="145" t="s">
        <v>116</v>
      </c>
      <c r="B16" s="196" t="s">
        <v>169</v>
      </c>
      <c r="C16" s="196"/>
      <c r="D16" s="192" t="s">
        <v>170</v>
      </c>
      <c r="E16" s="193"/>
      <c r="G16" s="156" t="s">
        <v>15</v>
      </c>
      <c r="H16" s="156"/>
      <c r="I16" s="156"/>
      <c r="J16" s="157">
        <f ca="1">Calc_General_Data!H46</f>
        <v>2025</v>
      </c>
      <c r="K16" s="157" t="str">
        <f ca="1">Calc_General_Data!F46</f>
        <v>January</v>
      </c>
      <c r="L16" s="161">
        <f ca="1">Calc_General_Data!D46</f>
        <v>0</v>
      </c>
      <c r="M16" s="160" t="s">
        <v>13</v>
      </c>
    </row>
    <row r="17" spans="1:13" ht="37.5" customHeight="1" x14ac:dyDescent="0.2">
      <c r="A17" s="146" t="str">
        <f ca="1">Calc_Meters!K5</f>
        <v/>
      </c>
      <c r="B17" s="197" t="str">
        <f ca="1">Calc_Meters!L5</f>
        <v/>
      </c>
      <c r="C17" s="197"/>
      <c r="D17" s="194" t="str">
        <f ca="1">Calc_Meters!M5</f>
        <v>-</v>
      </c>
      <c r="E17" s="195"/>
      <c r="G17" s="154" t="s">
        <v>18</v>
      </c>
      <c r="H17" s="154"/>
      <c r="I17" s="154"/>
      <c r="J17" s="155">
        <f ca="1">Calc_General_Data!H92</f>
        <v>2025</v>
      </c>
      <c r="K17" s="155" t="str">
        <f ca="1">Calc_General_Data!F92</f>
        <v>January</v>
      </c>
      <c r="L17" s="159">
        <f ca="1">Calc_General_Data!D92</f>
        <v>0</v>
      </c>
      <c r="M17" s="158" t="s">
        <v>19</v>
      </c>
    </row>
    <row r="18" spans="1:13" ht="37.5" customHeight="1" x14ac:dyDescent="0.2">
      <c r="A18" s="146" t="str">
        <f ca="1">Calc_Meters!K6</f>
        <v/>
      </c>
      <c r="B18" s="197" t="str">
        <f ca="1">Calc_Meters!L6</f>
        <v/>
      </c>
      <c r="C18" s="197"/>
      <c r="D18" s="194" t="str">
        <f ca="1">Calc_Meters!M6</f>
        <v>-</v>
      </c>
      <c r="E18" s="195"/>
      <c r="G18" s="156" t="s">
        <v>21</v>
      </c>
      <c r="H18" s="156"/>
      <c r="I18" s="156"/>
      <c r="J18" s="157">
        <f ca="1">Calc_General_Data!H94</f>
        <v>2025</v>
      </c>
      <c r="K18" s="157" t="str">
        <f ca="1">Calc_General_Data!F94</f>
        <v>January</v>
      </c>
      <c r="L18" s="161">
        <f ca="1">Calc_General_Data!D94</f>
        <v>0</v>
      </c>
      <c r="M18" s="160" t="s">
        <v>19</v>
      </c>
    </row>
    <row r="19" spans="1:13" ht="37.5" customHeight="1" x14ac:dyDescent="0.2">
      <c r="A19" s="146" t="str">
        <f ca="1">Calc_Meters!K7</f>
        <v/>
      </c>
      <c r="B19" s="197" t="str">
        <f ca="1">Calc_Meters!L7</f>
        <v/>
      </c>
      <c r="C19" s="197"/>
      <c r="D19" s="194" t="str">
        <f ca="1">Calc_Meters!M7</f>
        <v>-</v>
      </c>
      <c r="E19" s="195"/>
    </row>
    <row r="20" spans="1:13" ht="37.5" customHeight="1" thickBot="1" x14ac:dyDescent="0.25">
      <c r="A20" s="147" t="str">
        <f ca="1">Calc_Meters!K8</f>
        <v/>
      </c>
      <c r="B20" s="198" t="str">
        <f ca="1">Calc_Meters!L8</f>
        <v/>
      </c>
      <c r="C20" s="198"/>
      <c r="D20" s="186" t="str">
        <f ca="1">Calc_Meters!M8</f>
        <v>-</v>
      </c>
      <c r="E20" s="187"/>
      <c r="G20" s="153" t="s">
        <v>84</v>
      </c>
      <c r="H20" s="188" t="s">
        <v>179</v>
      </c>
      <c r="I20" s="188"/>
      <c r="J20" s="188"/>
      <c r="K20" s="188"/>
    </row>
    <row r="21" spans="1:13" x14ac:dyDescent="0.2">
      <c r="A21" s="7"/>
      <c r="B21" s="5"/>
      <c r="C21" s="5"/>
      <c r="D21" s="5"/>
      <c r="E21" s="5"/>
    </row>
    <row r="22" spans="1:13" x14ac:dyDescent="0.2">
      <c r="A22" s="7"/>
      <c r="B22" s="5"/>
      <c r="C22" s="5"/>
      <c r="D22" s="5"/>
      <c r="E22" s="5"/>
    </row>
    <row r="23" spans="1:13" x14ac:dyDescent="0.2">
      <c r="A23" s="7"/>
      <c r="B23" s="5"/>
      <c r="C23" s="5"/>
      <c r="D23" s="5"/>
      <c r="E23" s="5"/>
    </row>
    <row r="24" spans="1:13" x14ac:dyDescent="0.2">
      <c r="A24" s="7"/>
      <c r="B24" s="5"/>
      <c r="C24" s="5"/>
      <c r="D24" s="5"/>
      <c r="E24" s="5"/>
    </row>
    <row r="25" spans="1:13" x14ac:dyDescent="0.2">
      <c r="A25" s="7"/>
      <c r="B25" s="5"/>
      <c r="C25" s="5"/>
      <c r="D25" s="5"/>
      <c r="E25" s="5"/>
    </row>
  </sheetData>
  <sheetProtection algorithmName="SHA-512" hashValue="v4BganXEZw3LjyuC64Sq8FkLz593zyzONf9wd4U30g8k/X4C9Rq8PFtUjteVZdzVQGeyBfaOQW3/zCAqra5qnA==" saltValue="AV8cOGPn3g3mAjN8WyzNxg==" spinCount="100000" sheet="1" objects="1" scenarios="1"/>
  <mergeCells count="36">
    <mergeCell ref="G13:J13"/>
    <mergeCell ref="K13:M13"/>
    <mergeCell ref="D20:E20"/>
    <mergeCell ref="H20:K20"/>
    <mergeCell ref="A15:E15"/>
    <mergeCell ref="D16:E16"/>
    <mergeCell ref="D17:E17"/>
    <mergeCell ref="D18:E18"/>
    <mergeCell ref="D19:E19"/>
    <mergeCell ref="B16:C16"/>
    <mergeCell ref="B17:C17"/>
    <mergeCell ref="B19:C19"/>
    <mergeCell ref="B20:C20"/>
    <mergeCell ref="B18:C18"/>
    <mergeCell ref="D13:E13"/>
    <mergeCell ref="B13:C13"/>
    <mergeCell ref="D12:E12"/>
    <mergeCell ref="A8:E8"/>
    <mergeCell ref="B9:C9"/>
    <mergeCell ref="D9:E9"/>
    <mergeCell ref="B10:C10"/>
    <mergeCell ref="D10:E10"/>
    <mergeCell ref="B11:C11"/>
    <mergeCell ref="D11:E11"/>
    <mergeCell ref="B12:C12"/>
    <mergeCell ref="A1:M1"/>
    <mergeCell ref="A2:M2"/>
    <mergeCell ref="B4:M4"/>
    <mergeCell ref="B5:M5"/>
    <mergeCell ref="B6:M6"/>
    <mergeCell ref="K11:M11"/>
    <mergeCell ref="G8:I8"/>
    <mergeCell ref="J8:M8"/>
    <mergeCell ref="K12:M12"/>
    <mergeCell ref="G9:I9"/>
    <mergeCell ref="J9:M9"/>
  </mergeCells>
  <printOptions horizontalCentered="1"/>
  <pageMargins left="0.70866141732283472" right="0.70866141732283472" top="0.74803149606299213" bottom="0.74803149606299213" header="0.51181102362204722" footer="0.51181102362204722"/>
  <pageSetup paperSize="9" scale="51" fitToHeight="0"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95"/>
  <sheetViews>
    <sheetView zoomScaleNormal="100" workbookViewId="0">
      <pane ySplit="5" topLeftCell="A6" activePane="bottomLeft" state="frozen"/>
      <selection activeCell="F605" sqref="A6:F605"/>
      <selection pane="bottomLeft" activeCell="A8" sqref="A8"/>
    </sheetView>
  </sheetViews>
  <sheetFormatPr defaultColWidth="8.7109375" defaultRowHeight="12.75" x14ac:dyDescent="0.2"/>
  <cols>
    <col min="1" max="5" width="25.5703125" style="2" customWidth="1"/>
    <col min="6" max="6" width="7.42578125" style="2" customWidth="1"/>
    <col min="7" max="7" width="7.5703125" style="2" customWidth="1"/>
    <col min="8" max="8" width="16.42578125" style="2" customWidth="1"/>
    <col min="9" max="9" width="23.140625" style="2" customWidth="1"/>
    <col min="10" max="10" width="38.42578125" style="2" customWidth="1"/>
  </cols>
  <sheetData>
    <row r="1" spans="1:10" ht="20.25" x14ac:dyDescent="0.2">
      <c r="A1" s="210" t="s">
        <v>22</v>
      </c>
      <c r="B1" s="210"/>
      <c r="C1" s="210"/>
    </row>
    <row r="2" spans="1:10" ht="6.75" customHeight="1" x14ac:dyDescent="0.2"/>
    <row r="3" spans="1:10" ht="12.75" customHeight="1" x14ac:dyDescent="0.2">
      <c r="A3" s="211" t="s">
        <v>23</v>
      </c>
      <c r="B3" s="212" t="s">
        <v>24</v>
      </c>
      <c r="C3" s="211" t="s">
        <v>25</v>
      </c>
      <c r="D3" s="213" t="s">
        <v>26</v>
      </c>
      <c r="E3" s="202" t="s">
        <v>27</v>
      </c>
    </row>
    <row r="4" spans="1:10" ht="29.85" customHeight="1" x14ac:dyDescent="0.2">
      <c r="A4" s="211"/>
      <c r="B4" s="212"/>
      <c r="C4" s="211"/>
      <c r="D4" s="213"/>
      <c r="E4" s="202"/>
    </row>
    <row r="5" spans="1:10" x14ac:dyDescent="0.2">
      <c r="A5" s="112" t="s">
        <v>28</v>
      </c>
      <c r="B5" s="8" t="s">
        <v>29</v>
      </c>
      <c r="D5" s="113" t="s">
        <v>30</v>
      </c>
      <c r="E5" s="9" t="s">
        <v>183</v>
      </c>
    </row>
    <row r="6" spans="1:10" ht="33" customHeight="1" x14ac:dyDescent="0.2">
      <c r="A6" s="151" t="s">
        <v>172</v>
      </c>
      <c r="C6" s="10"/>
    </row>
    <row r="7" spans="1:10" ht="27.75" customHeight="1" x14ac:dyDescent="0.2">
      <c r="A7" s="11" t="s">
        <v>31</v>
      </c>
      <c r="B7" s="11"/>
      <c r="H7" s="11" t="s">
        <v>32</v>
      </c>
      <c r="I7" s="12"/>
    </row>
    <row r="8" spans="1:10" ht="48.75" customHeight="1" x14ac:dyDescent="0.2">
      <c r="A8" s="13" t="s">
        <v>33</v>
      </c>
      <c r="B8" s="14" t="s">
        <v>34</v>
      </c>
      <c r="C8" s="14"/>
      <c r="D8" s="15"/>
      <c r="E8" s="15"/>
      <c r="F8" s="16"/>
      <c r="H8" s="203" t="s">
        <v>35</v>
      </c>
      <c r="I8" s="204"/>
      <c r="J8" s="205"/>
    </row>
    <row r="9" spans="1:10" ht="21" customHeight="1" x14ac:dyDescent="0.2">
      <c r="A9" s="17"/>
      <c r="B9" s="18"/>
      <c r="C9" s="18"/>
      <c r="D9" s="18"/>
      <c r="E9" s="18"/>
      <c r="F9" s="19"/>
      <c r="H9" s="206" t="s">
        <v>36</v>
      </c>
      <c r="I9" s="206"/>
      <c r="J9" s="20"/>
    </row>
    <row r="10" spans="1:10" x14ac:dyDescent="0.2">
      <c r="A10" s="17"/>
      <c r="B10" s="18" t="s">
        <v>37</v>
      </c>
      <c r="C10" s="18"/>
      <c r="D10" s="18"/>
      <c r="E10" s="18"/>
      <c r="F10" s="19"/>
      <c r="H10" s="206"/>
      <c r="I10" s="206"/>
      <c r="J10" s="20"/>
    </row>
    <row r="11" spans="1:10" x14ac:dyDescent="0.2">
      <c r="A11" s="17"/>
      <c r="B11" s="18"/>
      <c r="C11" s="18"/>
      <c r="D11" s="18"/>
      <c r="E11" s="18"/>
      <c r="F11" s="19"/>
      <c r="H11" s="206"/>
      <c r="I11" s="206"/>
      <c r="J11" s="20"/>
    </row>
    <row r="12" spans="1:10" ht="26.25" customHeight="1" x14ac:dyDescent="0.2">
      <c r="A12" s="207" t="s">
        <v>38</v>
      </c>
      <c r="B12" s="18"/>
      <c r="C12" s="18"/>
      <c r="D12" s="18"/>
      <c r="E12" s="18"/>
      <c r="F12" s="19"/>
      <c r="H12" s="206"/>
      <c r="I12" s="206"/>
      <c r="J12" s="20"/>
    </row>
    <row r="13" spans="1:10" x14ac:dyDescent="0.2">
      <c r="A13" s="207"/>
      <c r="B13" s="18"/>
      <c r="C13" s="18"/>
      <c r="D13" s="18"/>
      <c r="E13" s="18"/>
      <c r="F13" s="19"/>
      <c r="H13" s="206"/>
      <c r="I13" s="206"/>
      <c r="J13" s="20"/>
    </row>
    <row r="14" spans="1:10" ht="27.75" customHeight="1" x14ac:dyDescent="0.2">
      <c r="A14" s="207"/>
      <c r="B14" s="18"/>
      <c r="C14" s="18"/>
      <c r="D14" s="18"/>
      <c r="E14" s="18"/>
      <c r="F14" s="19"/>
      <c r="H14" s="206"/>
      <c r="I14" s="206"/>
      <c r="J14" s="20"/>
    </row>
    <row r="15" spans="1:10" ht="12.75" customHeight="1" x14ac:dyDescent="0.2">
      <c r="A15" s="207"/>
      <c r="B15" s="18"/>
      <c r="C15" s="18"/>
      <c r="D15" s="18"/>
      <c r="E15" s="18"/>
      <c r="F15" s="19"/>
      <c r="H15" s="21" t="s">
        <v>39</v>
      </c>
      <c r="I15" s="208" t="s">
        <v>40</v>
      </c>
      <c r="J15" s="208"/>
    </row>
    <row r="16" spans="1:10" ht="18.75" customHeight="1" x14ac:dyDescent="0.2">
      <c r="A16" s="207"/>
      <c r="B16" s="18"/>
      <c r="C16" s="18"/>
      <c r="D16" s="18"/>
      <c r="E16" s="18"/>
      <c r="F16" s="19"/>
      <c r="H16" s="22"/>
      <c r="I16" s="209" t="s">
        <v>41</v>
      </c>
      <c r="J16" s="209"/>
    </row>
    <row r="17" spans="1:10" x14ac:dyDescent="0.2">
      <c r="A17" s="207"/>
      <c r="B17" s="18"/>
      <c r="C17" s="18"/>
      <c r="D17" s="18"/>
      <c r="E17" s="18"/>
      <c r="F17" s="19"/>
    </row>
    <row r="18" spans="1:10" x14ac:dyDescent="0.2">
      <c r="A18" s="207"/>
      <c r="B18" s="18"/>
      <c r="C18" s="18"/>
      <c r="D18" s="18"/>
      <c r="E18" s="18"/>
      <c r="F18" s="19"/>
    </row>
    <row r="19" spans="1:10" ht="26.25" customHeight="1" x14ac:dyDescent="0.2">
      <c r="A19" s="207"/>
      <c r="B19" s="18"/>
      <c r="C19" s="18"/>
      <c r="D19" s="18"/>
      <c r="E19" s="18"/>
      <c r="F19" s="19"/>
      <c r="H19" s="11" t="s">
        <v>42</v>
      </c>
      <c r="I19" s="11"/>
    </row>
    <row r="20" spans="1:10" ht="18" customHeight="1" x14ac:dyDescent="0.2">
      <c r="A20" s="17"/>
      <c r="B20" s="18"/>
      <c r="C20" s="18"/>
      <c r="D20" s="18"/>
      <c r="E20" s="18"/>
      <c r="F20" s="19"/>
      <c r="H20" s="23" t="s">
        <v>43</v>
      </c>
      <c r="I20" s="23" t="s">
        <v>44</v>
      </c>
      <c r="J20" s="23" t="s">
        <v>45</v>
      </c>
    </row>
    <row r="21" spans="1:10" ht="89.25" x14ac:dyDescent="0.2">
      <c r="A21" s="17"/>
      <c r="B21" s="18"/>
      <c r="C21" s="18"/>
      <c r="D21" s="18"/>
      <c r="E21" s="18"/>
      <c r="F21" s="19"/>
      <c r="H21" s="24" t="s">
        <v>46</v>
      </c>
      <c r="I21" s="25" t="s">
        <v>47</v>
      </c>
      <c r="J21" s="26" t="s">
        <v>48</v>
      </c>
    </row>
    <row r="22" spans="1:10" ht="76.5" x14ac:dyDescent="0.2">
      <c r="A22" s="17"/>
      <c r="B22" s="18"/>
      <c r="C22" s="18"/>
      <c r="D22" s="18"/>
      <c r="E22" s="18"/>
      <c r="F22" s="19"/>
      <c r="H22" s="27" t="s">
        <v>49</v>
      </c>
      <c r="I22" s="25" t="s">
        <v>50</v>
      </c>
      <c r="J22" s="26" t="s">
        <v>51</v>
      </c>
    </row>
    <row r="23" spans="1:10" ht="89.25" x14ac:dyDescent="0.2">
      <c r="A23" s="17" t="s">
        <v>52</v>
      </c>
      <c r="B23" s="18"/>
      <c r="C23" s="18"/>
      <c r="D23" s="18"/>
      <c r="E23" s="18"/>
      <c r="F23" s="19"/>
      <c r="H23" s="27" t="s">
        <v>53</v>
      </c>
      <c r="I23" s="25" t="s">
        <v>50</v>
      </c>
      <c r="J23" s="26" t="s">
        <v>54</v>
      </c>
    </row>
    <row r="24" spans="1:10" ht="114.75" x14ac:dyDescent="0.2">
      <c r="A24" s="150" t="s">
        <v>55</v>
      </c>
      <c r="B24" s="18"/>
      <c r="C24" s="18"/>
      <c r="D24" s="28" t="s">
        <v>56</v>
      </c>
      <c r="E24" s="18"/>
      <c r="F24" s="19"/>
      <c r="H24" s="114" t="s">
        <v>57</v>
      </c>
      <c r="I24" s="25" t="s">
        <v>50</v>
      </c>
      <c r="J24" s="26" t="s">
        <v>58</v>
      </c>
    </row>
    <row r="25" spans="1:10" ht="38.25" x14ac:dyDescent="0.2">
      <c r="A25" s="150"/>
      <c r="B25" s="18" t="s">
        <v>37</v>
      </c>
      <c r="C25" s="18"/>
      <c r="D25" s="18"/>
      <c r="E25" s="18"/>
      <c r="F25" s="19"/>
      <c r="H25" s="115" t="s">
        <v>59</v>
      </c>
      <c r="I25" s="29" t="s">
        <v>60</v>
      </c>
      <c r="J25" s="26" t="s">
        <v>61</v>
      </c>
    </row>
    <row r="26" spans="1:10" x14ac:dyDescent="0.2">
      <c r="A26" s="17"/>
      <c r="B26" s="18"/>
      <c r="C26" s="18"/>
      <c r="D26" s="18"/>
      <c r="E26" s="18"/>
      <c r="F26" s="19"/>
    </row>
    <row r="27" spans="1:10" ht="25.5" customHeight="1" x14ac:dyDescent="0.2">
      <c r="A27" s="17"/>
      <c r="B27" s="18"/>
      <c r="C27" s="18"/>
      <c r="D27" s="18"/>
      <c r="E27" s="18"/>
      <c r="F27" s="19"/>
      <c r="H27" s="11" t="s">
        <v>62</v>
      </c>
      <c r="I27" s="11"/>
    </row>
    <row r="28" spans="1:10" x14ac:dyDescent="0.2">
      <c r="A28" s="17"/>
      <c r="B28" s="18"/>
      <c r="C28" s="18"/>
      <c r="D28" s="18"/>
      <c r="E28" s="18"/>
      <c r="F28" s="19"/>
      <c r="H28" s="217" t="s">
        <v>63</v>
      </c>
      <c r="I28" s="218"/>
      <c r="J28" s="219"/>
    </row>
    <row r="29" spans="1:10" x14ac:dyDescent="0.2">
      <c r="A29" s="17"/>
      <c r="B29" s="18"/>
      <c r="C29" s="18"/>
      <c r="D29" s="18"/>
      <c r="E29" s="18"/>
      <c r="F29" s="19"/>
      <c r="H29" s="220"/>
      <c r="I29" s="221"/>
      <c r="J29" s="222"/>
    </row>
    <row r="30" spans="1:10" x14ac:dyDescent="0.2">
      <c r="A30" s="17"/>
      <c r="B30" s="18"/>
      <c r="C30" s="18"/>
      <c r="D30" s="18"/>
      <c r="E30" s="18"/>
      <c r="F30" s="19"/>
      <c r="H30" s="220"/>
      <c r="I30" s="221"/>
      <c r="J30" s="222"/>
    </row>
    <row r="31" spans="1:10" ht="28.5" customHeight="1" x14ac:dyDescent="0.2">
      <c r="A31" s="17"/>
      <c r="B31" s="18"/>
      <c r="C31" s="18"/>
      <c r="D31" s="18"/>
      <c r="E31" s="18"/>
      <c r="F31" s="19"/>
      <c r="H31" s="220"/>
      <c r="I31" s="221"/>
      <c r="J31" s="222"/>
    </row>
    <row r="32" spans="1:10" ht="12.75" customHeight="1" x14ac:dyDescent="0.2">
      <c r="A32" s="17"/>
      <c r="B32" s="18"/>
      <c r="C32" s="18"/>
      <c r="D32" s="18"/>
      <c r="E32" s="18"/>
      <c r="F32" s="19"/>
      <c r="H32" s="220"/>
      <c r="I32" s="221"/>
      <c r="J32" s="222"/>
    </row>
    <row r="33" spans="1:10" x14ac:dyDescent="0.2">
      <c r="A33" s="17"/>
      <c r="B33" s="18"/>
      <c r="C33" s="18"/>
      <c r="D33" s="18"/>
      <c r="E33" s="18"/>
      <c r="F33" s="19"/>
      <c r="H33" s="220"/>
      <c r="I33" s="221"/>
      <c r="J33" s="222"/>
    </row>
    <row r="34" spans="1:10" x14ac:dyDescent="0.2">
      <c r="A34" s="17"/>
      <c r="B34" s="18"/>
      <c r="C34" s="18"/>
      <c r="D34" s="18"/>
      <c r="E34" s="18"/>
      <c r="F34" s="19"/>
      <c r="H34" s="220"/>
      <c r="I34" s="221"/>
      <c r="J34" s="222"/>
    </row>
    <row r="35" spans="1:10" x14ac:dyDescent="0.2">
      <c r="A35" s="17"/>
      <c r="B35" s="18"/>
      <c r="C35" s="18"/>
      <c r="D35" s="18"/>
      <c r="E35" s="18"/>
      <c r="F35" s="19"/>
      <c r="H35" s="220"/>
      <c r="I35" s="221"/>
      <c r="J35" s="222"/>
    </row>
    <row r="36" spans="1:10" x14ac:dyDescent="0.2">
      <c r="A36" s="17"/>
      <c r="B36" s="18"/>
      <c r="C36" s="18"/>
      <c r="D36" s="18"/>
      <c r="E36" s="18"/>
      <c r="F36" s="19"/>
      <c r="H36" s="220"/>
      <c r="I36" s="221"/>
      <c r="J36" s="222"/>
    </row>
    <row r="37" spans="1:10" ht="25.5" customHeight="1" x14ac:dyDescent="0.2">
      <c r="A37" s="17"/>
      <c r="B37" s="18"/>
      <c r="C37" s="18"/>
      <c r="D37" s="18"/>
      <c r="E37" s="18"/>
      <c r="F37" s="19"/>
      <c r="H37" s="220"/>
      <c r="I37" s="221"/>
      <c r="J37" s="222"/>
    </row>
    <row r="38" spans="1:10" ht="26.25" customHeight="1" x14ac:dyDescent="0.2">
      <c r="A38" s="17"/>
      <c r="B38" s="18"/>
      <c r="C38" s="18"/>
      <c r="D38" s="18"/>
      <c r="E38" s="18"/>
      <c r="F38" s="19"/>
      <c r="H38" s="220"/>
      <c r="I38" s="221"/>
      <c r="J38" s="222"/>
    </row>
    <row r="39" spans="1:10" ht="27" customHeight="1" x14ac:dyDescent="0.2">
      <c r="A39" s="17"/>
      <c r="B39" s="18"/>
      <c r="C39" s="18"/>
      <c r="D39" s="18"/>
      <c r="E39" s="18"/>
      <c r="F39" s="19"/>
      <c r="H39" s="220"/>
      <c r="I39" s="221"/>
      <c r="J39" s="222"/>
    </row>
    <row r="40" spans="1:10" x14ac:dyDescent="0.2">
      <c r="A40" s="17"/>
      <c r="B40" s="18"/>
      <c r="C40" s="18"/>
      <c r="D40" s="18"/>
      <c r="E40" s="18"/>
      <c r="F40" s="19"/>
      <c r="H40" s="223"/>
      <c r="I40" s="224"/>
      <c r="J40" s="225"/>
    </row>
    <row r="41" spans="1:10" x14ac:dyDescent="0.2">
      <c r="A41" s="17"/>
      <c r="B41" s="18"/>
      <c r="C41" s="18"/>
      <c r="D41" s="18"/>
      <c r="E41" s="18"/>
      <c r="F41" s="19"/>
    </row>
    <row r="42" spans="1:10" x14ac:dyDescent="0.2">
      <c r="A42" s="17"/>
      <c r="B42" s="18"/>
      <c r="C42" s="18"/>
      <c r="D42" s="18"/>
      <c r="E42" s="18"/>
      <c r="F42" s="19"/>
      <c r="H42" s="216" t="s">
        <v>174</v>
      </c>
      <c r="I42" s="216"/>
      <c r="J42" s="216"/>
    </row>
    <row r="43" spans="1:10" x14ac:dyDescent="0.2">
      <c r="A43" s="17"/>
      <c r="B43" s="18"/>
      <c r="C43" s="18"/>
      <c r="D43" s="18"/>
      <c r="E43" s="18"/>
      <c r="F43" s="19"/>
      <c r="H43" s="214" t="s">
        <v>175</v>
      </c>
      <c r="I43" s="214"/>
      <c r="J43" s="214"/>
    </row>
    <row r="44" spans="1:10" x14ac:dyDescent="0.2">
      <c r="A44" s="17"/>
      <c r="B44" s="18"/>
      <c r="C44" s="18"/>
      <c r="D44" s="18"/>
      <c r="E44" s="18"/>
      <c r="F44" s="19"/>
      <c r="H44" s="214"/>
      <c r="I44" s="214"/>
      <c r="J44" s="214"/>
    </row>
    <row r="45" spans="1:10" x14ac:dyDescent="0.2">
      <c r="A45" s="17"/>
      <c r="B45" s="18"/>
      <c r="C45" s="18"/>
      <c r="D45" s="18"/>
      <c r="E45" s="18"/>
      <c r="F45" s="19"/>
    </row>
    <row r="46" spans="1:10" x14ac:dyDescent="0.2">
      <c r="A46" s="17"/>
      <c r="B46" s="18"/>
      <c r="C46" s="18"/>
      <c r="D46" s="18"/>
      <c r="E46" s="18"/>
      <c r="F46" s="19"/>
      <c r="H46" s="215" t="s">
        <v>173</v>
      </c>
      <c r="I46" s="215"/>
      <c r="J46" s="215"/>
    </row>
    <row r="47" spans="1:10" x14ac:dyDescent="0.2">
      <c r="A47" s="17"/>
      <c r="B47" s="18"/>
      <c r="C47" s="18"/>
      <c r="D47" s="18"/>
      <c r="E47" s="18"/>
      <c r="F47" s="19"/>
      <c r="H47" s="215"/>
      <c r="I47" s="215"/>
      <c r="J47" s="215"/>
    </row>
    <row r="48" spans="1:10" x14ac:dyDescent="0.2">
      <c r="A48" s="17"/>
      <c r="B48" s="18"/>
      <c r="C48" s="18"/>
      <c r="D48" s="18"/>
      <c r="E48" s="18"/>
      <c r="F48" s="19"/>
    </row>
    <row r="49" spans="1:8" x14ac:dyDescent="0.2">
      <c r="A49" s="17"/>
      <c r="B49" s="18"/>
      <c r="C49" s="18"/>
      <c r="D49" s="18"/>
      <c r="E49" s="18"/>
      <c r="F49" s="19"/>
    </row>
    <row r="50" spans="1:8" x14ac:dyDescent="0.2">
      <c r="A50" s="17"/>
      <c r="B50" s="18"/>
      <c r="C50" s="18"/>
      <c r="D50" s="18"/>
      <c r="E50" s="18"/>
      <c r="F50" s="19"/>
    </row>
    <row r="51" spans="1:8" x14ac:dyDescent="0.2">
      <c r="A51" s="17"/>
      <c r="B51" s="18"/>
      <c r="C51" s="18"/>
      <c r="D51" s="18"/>
      <c r="E51" s="18"/>
      <c r="F51" s="19"/>
    </row>
    <row r="52" spans="1:8" x14ac:dyDescent="0.2">
      <c r="A52" s="17"/>
      <c r="B52" s="18"/>
      <c r="C52" s="18"/>
      <c r="D52" s="18"/>
      <c r="E52" s="18"/>
      <c r="F52" s="19"/>
    </row>
    <row r="53" spans="1:8" x14ac:dyDescent="0.2">
      <c r="A53" s="17"/>
      <c r="B53" s="18"/>
      <c r="C53" s="18"/>
      <c r="D53" s="18"/>
      <c r="E53" s="18"/>
      <c r="F53" s="19"/>
    </row>
    <row r="54" spans="1:8" x14ac:dyDescent="0.2">
      <c r="A54" s="17"/>
      <c r="B54" s="18"/>
      <c r="C54" s="18"/>
      <c r="D54" s="18"/>
      <c r="E54" s="18"/>
      <c r="F54" s="19"/>
    </row>
    <row r="55" spans="1:8" x14ac:dyDescent="0.2">
      <c r="A55" s="17"/>
      <c r="B55" s="18"/>
      <c r="C55" s="18"/>
      <c r="D55" s="18"/>
      <c r="E55" s="18"/>
      <c r="F55" s="19"/>
    </row>
    <row r="56" spans="1:8" x14ac:dyDescent="0.2">
      <c r="A56" s="17"/>
      <c r="B56" s="18"/>
      <c r="C56" s="18"/>
      <c r="D56" s="18"/>
      <c r="E56" s="18"/>
      <c r="F56" s="19"/>
    </row>
    <row r="57" spans="1:8" x14ac:dyDescent="0.2">
      <c r="A57" s="17"/>
      <c r="B57" s="18"/>
      <c r="C57" s="18"/>
      <c r="D57" s="18"/>
      <c r="E57" s="18"/>
      <c r="F57" s="19"/>
    </row>
    <row r="58" spans="1:8" x14ac:dyDescent="0.2">
      <c r="A58" s="17"/>
      <c r="B58" s="18"/>
      <c r="C58" s="18"/>
      <c r="D58" s="18"/>
      <c r="E58" s="18"/>
      <c r="F58" s="19"/>
      <c r="G58" s="34"/>
    </row>
    <row r="59" spans="1:8" x14ac:dyDescent="0.2">
      <c r="A59" s="17"/>
      <c r="B59" s="18"/>
      <c r="C59" s="18"/>
      <c r="D59" s="18"/>
      <c r="E59" s="18"/>
      <c r="F59" s="19"/>
    </row>
    <row r="60" spans="1:8" x14ac:dyDescent="0.2">
      <c r="A60" s="17"/>
      <c r="B60" s="18"/>
      <c r="C60" s="18"/>
      <c r="D60" s="18"/>
      <c r="E60" s="18"/>
      <c r="F60" s="19"/>
    </row>
    <row r="61" spans="1:8" ht="15.75" x14ac:dyDescent="0.25">
      <c r="A61" s="30" t="s">
        <v>64</v>
      </c>
      <c r="B61" s="18"/>
      <c r="C61" s="18"/>
      <c r="D61" s="18"/>
      <c r="E61" s="18"/>
      <c r="F61" s="19"/>
      <c r="H61" s="117" t="s">
        <v>65</v>
      </c>
    </row>
    <row r="62" spans="1:8" x14ac:dyDescent="0.2">
      <c r="A62" s="228" t="s">
        <v>66</v>
      </c>
      <c r="B62" s="228"/>
      <c r="C62" s="228"/>
      <c r="D62" s="18"/>
      <c r="E62" s="18"/>
      <c r="F62" s="19"/>
    </row>
    <row r="63" spans="1:8" x14ac:dyDescent="0.2">
      <c r="A63" s="228" t="s">
        <v>67</v>
      </c>
      <c r="B63" s="228"/>
      <c r="C63" s="228"/>
      <c r="D63" s="18"/>
      <c r="E63" s="18"/>
      <c r="F63" s="19"/>
      <c r="H63" s="2" t="s">
        <v>68</v>
      </c>
    </row>
    <row r="64" spans="1:8" x14ac:dyDescent="0.2">
      <c r="A64" s="228" t="s">
        <v>69</v>
      </c>
      <c r="B64" s="228"/>
      <c r="C64" s="228"/>
      <c r="D64" s="18"/>
      <c r="E64" s="18"/>
      <c r="F64" s="19"/>
    </row>
    <row r="65" spans="1:8" x14ac:dyDescent="0.2">
      <c r="A65" s="31"/>
      <c r="B65" s="32"/>
      <c r="C65" s="32"/>
      <c r="D65" s="32"/>
      <c r="E65" s="32"/>
      <c r="F65" s="33"/>
    </row>
    <row r="68" spans="1:8" ht="32.25" customHeight="1" x14ac:dyDescent="0.2">
      <c r="A68" s="11" t="s">
        <v>27</v>
      </c>
      <c r="B68" s="11"/>
    </row>
    <row r="69" spans="1:8" x14ac:dyDescent="0.2">
      <c r="A69" s="226" t="s">
        <v>178</v>
      </c>
      <c r="B69" s="227"/>
      <c r="C69" s="227"/>
      <c r="D69" s="227"/>
      <c r="E69" s="227"/>
      <c r="F69" s="227"/>
    </row>
    <row r="70" spans="1:8" x14ac:dyDescent="0.2">
      <c r="A70" s="227"/>
      <c r="B70" s="227"/>
      <c r="C70" s="227"/>
      <c r="D70" s="227"/>
      <c r="E70" s="227"/>
      <c r="F70" s="227"/>
    </row>
    <row r="71" spans="1:8" x14ac:dyDescent="0.2">
      <c r="A71" s="227"/>
      <c r="B71" s="227"/>
      <c r="C71" s="227"/>
      <c r="D71" s="227"/>
      <c r="E71" s="227"/>
      <c r="F71" s="227"/>
    </row>
    <row r="72" spans="1:8" x14ac:dyDescent="0.2">
      <c r="A72" s="227"/>
      <c r="B72" s="227"/>
      <c r="C72" s="227"/>
      <c r="D72" s="227"/>
      <c r="E72" s="227"/>
      <c r="F72" s="227"/>
    </row>
    <row r="73" spans="1:8" x14ac:dyDescent="0.2">
      <c r="A73" s="227"/>
      <c r="B73" s="227"/>
      <c r="C73" s="227"/>
      <c r="D73" s="227"/>
      <c r="E73" s="227"/>
      <c r="F73" s="227"/>
    </row>
    <row r="74" spans="1:8" x14ac:dyDescent="0.2">
      <c r="A74" s="227"/>
      <c r="B74" s="227"/>
      <c r="C74" s="227"/>
      <c r="D74" s="227"/>
      <c r="E74" s="227"/>
      <c r="F74" s="227"/>
    </row>
    <row r="75" spans="1:8" x14ac:dyDescent="0.2">
      <c r="A75" s="227"/>
      <c r="B75" s="227"/>
      <c r="C75" s="227"/>
      <c r="D75" s="227"/>
      <c r="E75" s="227"/>
      <c r="F75" s="227"/>
    </row>
    <row r="76" spans="1:8" x14ac:dyDescent="0.2">
      <c r="A76" s="227"/>
      <c r="B76" s="227"/>
      <c r="C76" s="227"/>
      <c r="D76" s="227"/>
      <c r="E76" s="227"/>
      <c r="F76" s="227"/>
    </row>
    <row r="77" spans="1:8" x14ac:dyDescent="0.2">
      <c r="A77" s="227"/>
      <c r="B77" s="227"/>
      <c r="C77" s="227"/>
      <c r="D77" s="227"/>
      <c r="E77" s="227"/>
      <c r="F77" s="227"/>
    </row>
    <row r="78" spans="1:8" x14ac:dyDescent="0.2">
      <c r="A78" s="227"/>
      <c r="B78" s="227"/>
      <c r="C78" s="227"/>
      <c r="D78" s="227"/>
      <c r="E78" s="227"/>
      <c r="F78" s="227"/>
      <c r="H78" s="2" t="s">
        <v>70</v>
      </c>
    </row>
    <row r="79" spans="1:8" x14ac:dyDescent="0.2">
      <c r="A79" s="227"/>
      <c r="B79" s="227"/>
      <c r="C79" s="227"/>
      <c r="D79" s="227"/>
      <c r="E79" s="227"/>
      <c r="F79" s="227"/>
    </row>
    <row r="80" spans="1:8" x14ac:dyDescent="0.2">
      <c r="A80" s="227"/>
      <c r="B80" s="227"/>
      <c r="C80" s="227"/>
      <c r="D80" s="227"/>
      <c r="E80" s="227"/>
      <c r="F80" s="227"/>
    </row>
    <row r="81" spans="1:6" x14ac:dyDescent="0.2">
      <c r="A81" s="227"/>
      <c r="B81" s="227"/>
      <c r="C81" s="227"/>
      <c r="D81" s="227"/>
      <c r="E81" s="227"/>
      <c r="F81" s="227"/>
    </row>
    <row r="82" spans="1:6" x14ac:dyDescent="0.2">
      <c r="A82" s="227"/>
      <c r="B82" s="227"/>
      <c r="C82" s="227"/>
      <c r="D82" s="227"/>
      <c r="E82" s="227"/>
      <c r="F82" s="227"/>
    </row>
    <row r="83" spans="1:6" x14ac:dyDescent="0.2">
      <c r="A83" s="227"/>
      <c r="B83" s="227"/>
      <c r="C83" s="227"/>
      <c r="D83" s="227"/>
      <c r="E83" s="227"/>
      <c r="F83" s="227"/>
    </row>
    <row r="84" spans="1:6" x14ac:dyDescent="0.2">
      <c r="A84" s="227"/>
      <c r="B84" s="227"/>
      <c r="C84" s="227"/>
      <c r="D84" s="227"/>
      <c r="E84" s="227"/>
      <c r="F84" s="227"/>
    </row>
    <row r="85" spans="1:6" x14ac:dyDescent="0.2">
      <c r="A85" s="227"/>
      <c r="B85" s="227"/>
      <c r="C85" s="227"/>
      <c r="D85" s="227"/>
      <c r="E85" s="227"/>
      <c r="F85" s="227"/>
    </row>
    <row r="86" spans="1:6" x14ac:dyDescent="0.2">
      <c r="A86" s="227"/>
      <c r="B86" s="227"/>
      <c r="C86" s="227"/>
      <c r="D86" s="227"/>
      <c r="E86" s="227"/>
      <c r="F86" s="227"/>
    </row>
    <row r="87" spans="1:6" x14ac:dyDescent="0.2">
      <c r="A87" s="227"/>
      <c r="B87" s="227"/>
      <c r="C87" s="227"/>
      <c r="D87" s="227"/>
      <c r="E87" s="227"/>
      <c r="F87" s="227"/>
    </row>
    <row r="88" spans="1:6" x14ac:dyDescent="0.2">
      <c r="A88" s="227"/>
      <c r="B88" s="227"/>
      <c r="C88" s="227"/>
      <c r="D88" s="227"/>
      <c r="E88" s="227"/>
      <c r="F88" s="227"/>
    </row>
    <row r="89" spans="1:6" x14ac:dyDescent="0.2">
      <c r="A89" s="227"/>
      <c r="B89" s="227"/>
      <c r="C89" s="227"/>
      <c r="D89" s="227"/>
      <c r="E89" s="227"/>
      <c r="F89" s="227"/>
    </row>
    <row r="90" spans="1:6" x14ac:dyDescent="0.2">
      <c r="A90" s="227"/>
      <c r="B90" s="227"/>
      <c r="C90" s="227"/>
      <c r="D90" s="227"/>
      <c r="E90" s="227"/>
      <c r="F90" s="227"/>
    </row>
    <row r="91" spans="1:6" x14ac:dyDescent="0.2">
      <c r="A91" s="227"/>
      <c r="B91" s="227"/>
      <c r="C91" s="227"/>
      <c r="D91" s="227"/>
      <c r="E91" s="227"/>
      <c r="F91" s="227"/>
    </row>
    <row r="92" spans="1:6" x14ac:dyDescent="0.2">
      <c r="A92" s="227"/>
      <c r="B92" s="227"/>
      <c r="C92" s="227"/>
      <c r="D92" s="227"/>
      <c r="E92" s="227"/>
      <c r="F92" s="227"/>
    </row>
    <row r="93" spans="1:6" x14ac:dyDescent="0.2">
      <c r="A93" s="227"/>
      <c r="B93" s="227"/>
      <c r="C93" s="227"/>
      <c r="D93" s="227"/>
      <c r="E93" s="227"/>
      <c r="F93" s="227"/>
    </row>
    <row r="94" spans="1:6" x14ac:dyDescent="0.2">
      <c r="A94" s="227"/>
      <c r="B94" s="227"/>
      <c r="C94" s="227"/>
      <c r="D94" s="227"/>
      <c r="E94" s="227"/>
      <c r="F94" s="227"/>
    </row>
    <row r="95" spans="1:6" x14ac:dyDescent="0.2">
      <c r="A95" s="227"/>
      <c r="B95" s="227"/>
      <c r="C95" s="227"/>
      <c r="D95" s="227"/>
      <c r="E95" s="227"/>
      <c r="F95" s="227"/>
    </row>
  </sheetData>
  <sheetProtection algorithmName="SHA-512" hashValue="370WRd33COJ18KcbX/yB/8nvWmLWFAyegY4klrIoqk4fLiLixavZ2m4tCaUSIrVXZ+lx8NisjR/HqxOORvLzbQ==" saltValue="H7YbQGoQ0O81PAflAZYiSQ==" spinCount="100000" sheet="1" objects="1" scenarios="1"/>
  <mergeCells count="19">
    <mergeCell ref="H43:J44"/>
    <mergeCell ref="H46:J47"/>
    <mergeCell ref="H42:J42"/>
    <mergeCell ref="H28:J40"/>
    <mergeCell ref="A69:F95"/>
    <mergeCell ref="A62:C62"/>
    <mergeCell ref="A63:C63"/>
    <mergeCell ref="A64:C64"/>
    <mergeCell ref="A1:C1"/>
    <mergeCell ref="A3:A4"/>
    <mergeCell ref="B3:B4"/>
    <mergeCell ref="C3:C4"/>
    <mergeCell ref="D3:D4"/>
    <mergeCell ref="E3:E4"/>
    <mergeCell ref="H8:J8"/>
    <mergeCell ref="H9:I14"/>
    <mergeCell ref="A12:A19"/>
    <mergeCell ref="I15:J15"/>
    <mergeCell ref="I16:J16"/>
  </mergeCells>
  <hyperlinks>
    <hyperlink ref="A3" location="Notes!A6:F46" display="Extracting data from electricity bills" xr:uid="{00000000-0004-0000-0100-000000000000}"/>
    <hyperlink ref="B3" location="Notes!H19:J28" display="Worksheet Details" xr:uid="{00000000-0004-0000-0100-000001000000}"/>
    <hyperlink ref="D3" location="Notes!H7:J16" display="Contact the EEMO" xr:uid="{00000000-0004-0000-0100-000002000000}"/>
    <hyperlink ref="A3:A4" location="'Notes'!A7" display="Extracting data from electricity bills" xr:uid="{DB96EADF-19C2-4818-9563-F689625BC9BC}"/>
    <hyperlink ref="B3:B4" location="'Notes'!H19:J22" display="Worksheet Details" xr:uid="{EA05D21A-371F-48A2-8E63-CE711A7CAAD1}"/>
    <hyperlink ref="C3:C4" location="'Notes'!H31:J35" display="Migrating data from the previous tool" xr:uid="{000C7415-1796-445B-8BDD-E339EA8F5793}"/>
    <hyperlink ref="E3:E4" location="'Notes'!A68:H90" display="Instructions to find and input bill data" xr:uid="{2980FDDC-A1EB-46FF-BA10-FD0F9EAC66B5}"/>
  </hyperlinks>
  <pageMargins left="0.7" right="0.7" top="0.75" bottom="0.75" header="0.511811023622047" footer="0.511811023622047"/>
  <pageSetup paperSize="9"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J207"/>
  <sheetViews>
    <sheetView zoomScaleNormal="100" workbookViewId="0">
      <pane ySplit="7" topLeftCell="A8" activePane="bottomLeft" state="frozen"/>
      <selection activeCell="F605" sqref="A6:F605"/>
      <selection pane="bottomLeft" activeCell="A7" sqref="A7"/>
    </sheetView>
  </sheetViews>
  <sheetFormatPr defaultColWidth="8.7109375" defaultRowHeight="12.75" x14ac:dyDescent="0.2"/>
  <cols>
    <col min="1" max="1" width="29.85546875" style="7" customWidth="1"/>
    <col min="2" max="2" width="58" style="7" customWidth="1"/>
    <col min="3" max="3" width="16.5703125" style="6" customWidth="1"/>
    <col min="4" max="4" width="23.140625" style="6" customWidth="1"/>
    <col min="5" max="6" width="13.7109375" style="35" customWidth="1"/>
    <col min="7" max="7" width="26.42578125" style="5" customWidth="1"/>
    <col min="8" max="8" width="22.42578125" style="2" customWidth="1"/>
    <col min="9" max="9" width="17.5703125" style="2" customWidth="1"/>
    <col min="10" max="10" width="22.42578125" style="2" customWidth="1"/>
  </cols>
  <sheetData>
    <row r="1" spans="1:10" ht="36" customHeight="1" x14ac:dyDescent="0.2">
      <c r="A1" s="36"/>
      <c r="B1" s="37"/>
      <c r="C1" s="116"/>
      <c r="D1" s="116"/>
      <c r="E1" s="38"/>
      <c r="F1" s="38"/>
      <c r="G1" s="38"/>
      <c r="H1" s="39"/>
      <c r="I1" s="38"/>
      <c r="J1" s="38"/>
    </row>
    <row r="2" spans="1:10" ht="36" customHeight="1" x14ac:dyDescent="0.2">
      <c r="A2" s="36"/>
      <c r="B2" s="37"/>
      <c r="C2" s="39"/>
      <c r="D2" s="39"/>
      <c r="E2" s="38"/>
      <c r="F2" s="38"/>
      <c r="G2" s="38"/>
      <c r="H2" s="38"/>
      <c r="I2" s="38"/>
      <c r="J2" s="38"/>
    </row>
    <row r="3" spans="1:10" ht="6" customHeight="1" x14ac:dyDescent="0.2">
      <c r="A3" s="40"/>
      <c r="B3" s="41"/>
      <c r="C3" s="42"/>
      <c r="D3" s="43"/>
      <c r="E3" s="44"/>
      <c r="F3" s="44"/>
      <c r="G3" s="40"/>
      <c r="H3" s="45"/>
      <c r="I3" s="46"/>
      <c r="J3" s="46"/>
    </row>
    <row r="4" spans="1:10" ht="49.35" customHeight="1" x14ac:dyDescent="0.2">
      <c r="A4" s="47" t="s">
        <v>2</v>
      </c>
      <c r="B4" s="128" t="s">
        <v>180</v>
      </c>
      <c r="C4" s="43"/>
      <c r="D4" s="118" t="s">
        <v>71</v>
      </c>
      <c r="E4" s="229" t="s">
        <v>72</v>
      </c>
      <c r="F4" s="230"/>
      <c r="G4" s="230"/>
      <c r="H4" s="230"/>
      <c r="I4" s="44"/>
      <c r="J4" s="44"/>
    </row>
    <row r="5" spans="1:10" ht="8.25" customHeight="1" x14ac:dyDescent="0.2">
      <c r="A5" s="48"/>
      <c r="B5" s="48"/>
      <c r="C5" s="43"/>
      <c r="D5" s="43"/>
      <c r="E5" s="49"/>
      <c r="F5" s="49"/>
      <c r="G5" s="40"/>
      <c r="H5" s="44"/>
      <c r="I5" s="44"/>
      <c r="J5" s="44"/>
    </row>
    <row r="6" spans="1:10" ht="5.25" customHeight="1" x14ac:dyDescent="0.2">
      <c r="A6" s="48"/>
      <c r="B6" s="48"/>
      <c r="C6" s="43"/>
      <c r="D6" s="43"/>
      <c r="E6" s="49"/>
      <c r="F6" s="49"/>
      <c r="G6" s="40"/>
      <c r="H6" s="44"/>
      <c r="I6" s="44"/>
      <c r="J6" s="44"/>
    </row>
    <row r="7" spans="1:10" ht="43.35" customHeight="1" x14ac:dyDescent="0.2">
      <c r="A7" s="50" t="s">
        <v>73</v>
      </c>
      <c r="B7" s="50" t="s">
        <v>74</v>
      </c>
      <c r="C7" s="51" t="s">
        <v>75</v>
      </c>
      <c r="D7" s="52" t="s">
        <v>76</v>
      </c>
      <c r="E7" s="51" t="s">
        <v>77</v>
      </c>
      <c r="F7" s="51" t="s">
        <v>78</v>
      </c>
      <c r="G7" s="53" t="s">
        <v>79</v>
      </c>
      <c r="H7" s="53" t="s">
        <v>80</v>
      </c>
      <c r="I7" s="53" t="s">
        <v>81</v>
      </c>
      <c r="J7" s="53" t="s">
        <v>82</v>
      </c>
    </row>
    <row r="8" spans="1:10" ht="49.35" customHeight="1" x14ac:dyDescent="0.2">
      <c r="A8" s="129" t="s">
        <v>83</v>
      </c>
      <c r="B8" s="130" t="s">
        <v>74</v>
      </c>
      <c r="C8" s="131">
        <v>1</v>
      </c>
      <c r="D8" s="132">
        <v>1</v>
      </c>
      <c r="E8" s="133"/>
      <c r="F8" s="134"/>
      <c r="G8" s="135"/>
      <c r="H8" s="136"/>
      <c r="I8" s="128"/>
      <c r="J8" s="136"/>
    </row>
    <row r="9" spans="1:10" ht="49.35" customHeight="1" x14ac:dyDescent="0.2">
      <c r="A9" s="129"/>
      <c r="B9" s="130"/>
      <c r="C9" s="131"/>
      <c r="D9" s="132"/>
      <c r="E9" s="133"/>
      <c r="F9" s="134"/>
      <c r="G9" s="135"/>
      <c r="H9" s="136"/>
      <c r="I9" s="128"/>
      <c r="J9" s="136"/>
    </row>
    <row r="10" spans="1:10" ht="49.35" customHeight="1" x14ac:dyDescent="0.2">
      <c r="A10" s="129"/>
      <c r="B10" s="130"/>
      <c r="C10" s="131"/>
      <c r="D10" s="132"/>
      <c r="E10" s="133"/>
      <c r="F10" s="134"/>
      <c r="G10" s="135"/>
      <c r="H10" s="136"/>
      <c r="I10" s="128"/>
      <c r="J10" s="136"/>
    </row>
    <row r="11" spans="1:10" ht="49.35" customHeight="1" x14ac:dyDescent="0.2">
      <c r="A11" s="129"/>
      <c r="B11" s="130"/>
      <c r="C11" s="131"/>
      <c r="D11" s="132"/>
      <c r="E11" s="133"/>
      <c r="F11" s="134"/>
      <c r="G11" s="135"/>
      <c r="H11" s="136"/>
      <c r="I11" s="128"/>
      <c r="J11" s="136"/>
    </row>
    <row r="12" spans="1:10" ht="49.35" customHeight="1" x14ac:dyDescent="0.2">
      <c r="A12" s="129"/>
      <c r="B12" s="130"/>
      <c r="C12" s="131"/>
      <c r="D12" s="132"/>
      <c r="E12" s="133"/>
      <c r="F12" s="134"/>
      <c r="G12" s="135"/>
      <c r="H12" s="136"/>
      <c r="I12" s="128"/>
      <c r="J12" s="136"/>
    </row>
    <row r="13" spans="1:10" ht="49.35" customHeight="1" x14ac:dyDescent="0.2">
      <c r="A13" s="129"/>
      <c r="B13" s="130"/>
      <c r="C13" s="131"/>
      <c r="D13" s="132"/>
      <c r="E13" s="133"/>
      <c r="F13" s="134"/>
      <c r="G13" s="135"/>
      <c r="H13" s="136"/>
      <c r="I13" s="128"/>
      <c r="J13" s="136"/>
    </row>
    <row r="14" spans="1:10" ht="49.35" customHeight="1" x14ac:dyDescent="0.2">
      <c r="A14" s="129"/>
      <c r="B14" s="130"/>
      <c r="C14" s="131"/>
      <c r="D14" s="132"/>
      <c r="E14" s="133"/>
      <c r="F14" s="134"/>
      <c r="G14" s="135"/>
      <c r="H14" s="136"/>
      <c r="I14" s="128"/>
      <c r="J14" s="136"/>
    </row>
    <row r="15" spans="1:10" ht="49.35" customHeight="1" x14ac:dyDescent="0.2">
      <c r="A15" s="129"/>
      <c r="B15" s="130"/>
      <c r="C15" s="131"/>
      <c r="D15" s="132"/>
      <c r="E15" s="133"/>
      <c r="F15" s="134"/>
      <c r="G15" s="135"/>
      <c r="H15" s="136"/>
      <c r="I15" s="128"/>
      <c r="J15" s="136"/>
    </row>
    <row r="16" spans="1:10" ht="49.35" customHeight="1" x14ac:dyDescent="0.2">
      <c r="A16" s="129"/>
      <c r="B16" s="130"/>
      <c r="C16" s="131"/>
      <c r="D16" s="132"/>
      <c r="E16" s="133"/>
      <c r="F16" s="134"/>
      <c r="G16" s="135"/>
      <c r="H16" s="136"/>
      <c r="I16" s="128"/>
      <c r="J16" s="136"/>
    </row>
    <row r="17" spans="1:10" ht="49.35" customHeight="1" x14ac:dyDescent="0.2">
      <c r="A17" s="129"/>
      <c r="B17" s="130"/>
      <c r="C17" s="131"/>
      <c r="D17" s="132"/>
      <c r="E17" s="133"/>
      <c r="F17" s="134"/>
      <c r="G17" s="135"/>
      <c r="H17" s="136"/>
      <c r="I17" s="128"/>
      <c r="J17" s="136"/>
    </row>
    <row r="18" spans="1:10" ht="49.35" customHeight="1" x14ac:dyDescent="0.2">
      <c r="A18" s="129"/>
      <c r="B18" s="130"/>
      <c r="C18" s="131"/>
      <c r="D18" s="132"/>
      <c r="E18" s="133"/>
      <c r="F18" s="134"/>
      <c r="G18" s="135"/>
      <c r="H18" s="136"/>
      <c r="I18" s="128"/>
      <c r="J18" s="136"/>
    </row>
    <row r="19" spans="1:10" ht="49.35" customHeight="1" x14ac:dyDescent="0.2">
      <c r="A19" s="129"/>
      <c r="B19" s="130"/>
      <c r="C19" s="131"/>
      <c r="D19" s="132"/>
      <c r="E19" s="133"/>
      <c r="F19" s="134"/>
      <c r="G19" s="135"/>
      <c r="H19" s="136"/>
      <c r="I19" s="128"/>
      <c r="J19" s="136"/>
    </row>
    <row r="20" spans="1:10" ht="49.35" customHeight="1" x14ac:dyDescent="0.2">
      <c r="A20" s="129"/>
      <c r="B20" s="130"/>
      <c r="C20" s="131"/>
      <c r="D20" s="132"/>
      <c r="E20" s="133"/>
      <c r="F20" s="134"/>
      <c r="G20" s="135"/>
      <c r="H20" s="136"/>
      <c r="I20" s="128"/>
      <c r="J20" s="136"/>
    </row>
    <row r="21" spans="1:10" ht="49.35" customHeight="1" x14ac:dyDescent="0.2">
      <c r="A21" s="129"/>
      <c r="B21" s="130"/>
      <c r="C21" s="131"/>
      <c r="D21" s="132"/>
      <c r="E21" s="133"/>
      <c r="F21" s="134"/>
      <c r="G21" s="135"/>
      <c r="H21" s="136"/>
      <c r="I21" s="128"/>
      <c r="J21" s="136"/>
    </row>
    <row r="22" spans="1:10" ht="49.35" customHeight="1" x14ac:dyDescent="0.2">
      <c r="A22" s="129"/>
      <c r="B22" s="130"/>
      <c r="C22" s="131"/>
      <c r="D22" s="132"/>
      <c r="E22" s="133"/>
      <c r="F22" s="134"/>
      <c r="G22" s="135"/>
      <c r="H22" s="136"/>
      <c r="I22" s="128"/>
      <c r="J22" s="136"/>
    </row>
    <row r="23" spans="1:10" ht="49.35" customHeight="1" x14ac:dyDescent="0.2">
      <c r="A23" s="129"/>
      <c r="B23" s="130"/>
      <c r="C23" s="131"/>
      <c r="D23" s="132"/>
      <c r="E23" s="133"/>
      <c r="F23" s="134"/>
      <c r="G23" s="135"/>
      <c r="H23" s="136"/>
      <c r="I23" s="128"/>
      <c r="J23" s="136"/>
    </row>
    <row r="24" spans="1:10" ht="49.35" customHeight="1" x14ac:dyDescent="0.2">
      <c r="A24" s="129"/>
      <c r="B24" s="130"/>
      <c r="C24" s="131"/>
      <c r="D24" s="132"/>
      <c r="E24" s="133"/>
      <c r="F24" s="134"/>
      <c r="G24" s="135"/>
      <c r="H24" s="136"/>
      <c r="I24" s="128"/>
      <c r="J24" s="136"/>
    </row>
    <row r="25" spans="1:10" ht="49.35" customHeight="1" x14ac:dyDescent="0.2">
      <c r="A25" s="129"/>
      <c r="B25" s="130"/>
      <c r="C25" s="131"/>
      <c r="D25" s="132"/>
      <c r="E25" s="133"/>
      <c r="F25" s="134"/>
      <c r="G25" s="135"/>
      <c r="H25" s="136"/>
      <c r="I25" s="128"/>
      <c r="J25" s="136"/>
    </row>
    <row r="26" spans="1:10" ht="49.35" customHeight="1" x14ac:dyDescent="0.2">
      <c r="A26" s="129"/>
      <c r="B26" s="130"/>
      <c r="C26" s="131"/>
      <c r="D26" s="132"/>
      <c r="E26" s="133"/>
      <c r="F26" s="134"/>
      <c r="G26" s="135"/>
      <c r="H26" s="136"/>
      <c r="I26" s="128"/>
      <c r="J26" s="136"/>
    </row>
    <row r="27" spans="1:10" ht="49.35" customHeight="1" x14ac:dyDescent="0.2">
      <c r="A27" s="129"/>
      <c r="B27" s="130"/>
      <c r="C27" s="131"/>
      <c r="D27" s="132"/>
      <c r="E27" s="133"/>
      <c r="F27" s="134"/>
      <c r="G27" s="135"/>
      <c r="H27" s="136"/>
      <c r="I27" s="128"/>
      <c r="J27" s="136"/>
    </row>
    <row r="28" spans="1:10" ht="49.35" customHeight="1" x14ac:dyDescent="0.2">
      <c r="A28" s="129"/>
      <c r="B28" s="130"/>
      <c r="C28" s="131"/>
      <c r="D28" s="132"/>
      <c r="E28" s="133"/>
      <c r="F28" s="134"/>
      <c r="G28" s="135"/>
      <c r="H28" s="136"/>
      <c r="I28" s="128"/>
      <c r="J28" s="136"/>
    </row>
    <row r="29" spans="1:10" ht="49.35" customHeight="1" x14ac:dyDescent="0.2">
      <c r="A29" s="129"/>
      <c r="B29" s="130"/>
      <c r="C29" s="131"/>
      <c r="D29" s="132"/>
      <c r="E29" s="133"/>
      <c r="F29" s="134"/>
      <c r="G29" s="135"/>
      <c r="H29" s="136"/>
      <c r="I29" s="128"/>
      <c r="J29" s="136"/>
    </row>
    <row r="30" spans="1:10" ht="49.35" customHeight="1" x14ac:dyDescent="0.2">
      <c r="A30" s="129"/>
      <c r="B30" s="130"/>
      <c r="C30" s="131"/>
      <c r="D30" s="132"/>
      <c r="E30" s="133"/>
      <c r="F30" s="134"/>
      <c r="G30" s="135"/>
      <c r="H30" s="136"/>
      <c r="I30" s="128"/>
      <c r="J30" s="136"/>
    </row>
    <row r="31" spans="1:10" ht="49.35" customHeight="1" x14ac:dyDescent="0.2">
      <c r="A31" s="129"/>
      <c r="B31" s="130"/>
      <c r="C31" s="131"/>
      <c r="D31" s="132"/>
      <c r="E31" s="133"/>
      <c r="F31" s="134"/>
      <c r="G31" s="135"/>
      <c r="H31" s="136"/>
      <c r="I31" s="128"/>
      <c r="J31" s="136"/>
    </row>
    <row r="32" spans="1:10" ht="49.35" customHeight="1" x14ac:dyDescent="0.2">
      <c r="A32" s="129"/>
      <c r="B32" s="130"/>
      <c r="C32" s="131"/>
      <c r="D32" s="132"/>
      <c r="E32" s="133"/>
      <c r="F32" s="134"/>
      <c r="G32" s="135"/>
      <c r="H32" s="136"/>
      <c r="I32" s="128"/>
      <c r="J32" s="136"/>
    </row>
    <row r="33" spans="1:10" ht="49.35" customHeight="1" x14ac:dyDescent="0.2">
      <c r="A33" s="129"/>
      <c r="B33" s="130"/>
      <c r="C33" s="131"/>
      <c r="D33" s="132"/>
      <c r="E33" s="133"/>
      <c r="F33" s="134"/>
      <c r="G33" s="135"/>
      <c r="H33" s="136"/>
      <c r="I33" s="128"/>
      <c r="J33" s="136"/>
    </row>
    <row r="34" spans="1:10" ht="49.35" customHeight="1" x14ac:dyDescent="0.2">
      <c r="A34" s="129"/>
      <c r="B34" s="130"/>
      <c r="C34" s="131"/>
      <c r="D34" s="132"/>
      <c r="E34" s="133"/>
      <c r="F34" s="134"/>
      <c r="G34" s="135"/>
      <c r="H34" s="136"/>
      <c r="I34" s="128"/>
      <c r="J34" s="136"/>
    </row>
    <row r="35" spans="1:10" ht="49.35" customHeight="1" x14ac:dyDescent="0.2">
      <c r="A35" s="129"/>
      <c r="B35" s="130"/>
      <c r="C35" s="131"/>
      <c r="D35" s="132"/>
      <c r="E35" s="133"/>
      <c r="F35" s="134"/>
      <c r="G35" s="135"/>
      <c r="H35" s="136"/>
      <c r="I35" s="128"/>
      <c r="J35" s="136"/>
    </row>
    <row r="36" spans="1:10" ht="49.35" customHeight="1" x14ac:dyDescent="0.2">
      <c r="A36" s="129"/>
      <c r="B36" s="130"/>
      <c r="C36" s="131"/>
      <c r="D36" s="132"/>
      <c r="E36" s="133"/>
      <c r="F36" s="134"/>
      <c r="G36" s="135"/>
      <c r="H36" s="136"/>
      <c r="I36" s="128"/>
      <c r="J36" s="136"/>
    </row>
    <row r="37" spans="1:10" ht="49.35" customHeight="1" x14ac:dyDescent="0.2">
      <c r="A37" s="129"/>
      <c r="B37" s="130"/>
      <c r="C37" s="131"/>
      <c r="D37" s="132"/>
      <c r="E37" s="133"/>
      <c r="F37" s="134"/>
      <c r="G37" s="135"/>
      <c r="H37" s="136"/>
      <c r="I37" s="128"/>
      <c r="J37" s="136"/>
    </row>
    <row r="38" spans="1:10" ht="49.35" customHeight="1" x14ac:dyDescent="0.2">
      <c r="A38" s="129"/>
      <c r="B38" s="130"/>
      <c r="C38" s="131"/>
      <c r="D38" s="132"/>
      <c r="E38" s="133"/>
      <c r="F38" s="134"/>
      <c r="G38" s="135"/>
      <c r="H38" s="136"/>
      <c r="I38" s="128"/>
      <c r="J38" s="136"/>
    </row>
    <row r="39" spans="1:10" ht="49.35" customHeight="1" x14ac:dyDescent="0.2">
      <c r="A39" s="129"/>
      <c r="B39" s="130"/>
      <c r="C39" s="131"/>
      <c r="D39" s="132"/>
      <c r="E39" s="133"/>
      <c r="F39" s="134"/>
      <c r="G39" s="135"/>
      <c r="H39" s="136"/>
      <c r="I39" s="128"/>
      <c r="J39" s="136"/>
    </row>
    <row r="40" spans="1:10" ht="49.35" customHeight="1" x14ac:dyDescent="0.2">
      <c r="A40" s="129"/>
      <c r="B40" s="130"/>
      <c r="C40" s="131"/>
      <c r="D40" s="132"/>
      <c r="E40" s="133"/>
      <c r="F40" s="134"/>
      <c r="G40" s="135"/>
      <c r="H40" s="136"/>
      <c r="I40" s="128"/>
      <c r="J40" s="136"/>
    </row>
    <row r="41" spans="1:10" ht="49.35" customHeight="1" x14ac:dyDescent="0.2">
      <c r="A41" s="129"/>
      <c r="B41" s="130"/>
      <c r="C41" s="131"/>
      <c r="D41" s="132"/>
      <c r="E41" s="133"/>
      <c r="F41" s="134"/>
      <c r="G41" s="135"/>
      <c r="H41" s="136"/>
      <c r="I41" s="128"/>
      <c r="J41" s="136"/>
    </row>
    <row r="42" spans="1:10" ht="49.35" customHeight="1" x14ac:dyDescent="0.2">
      <c r="A42" s="129"/>
      <c r="B42" s="130"/>
      <c r="C42" s="131"/>
      <c r="D42" s="132"/>
      <c r="E42" s="133"/>
      <c r="F42" s="134"/>
      <c r="G42" s="135"/>
      <c r="H42" s="136"/>
      <c r="I42" s="128"/>
      <c r="J42" s="136"/>
    </row>
    <row r="43" spans="1:10" ht="49.35" customHeight="1" x14ac:dyDescent="0.2">
      <c r="A43" s="129"/>
      <c r="B43" s="130"/>
      <c r="C43" s="131"/>
      <c r="D43" s="132"/>
      <c r="E43" s="133"/>
      <c r="F43" s="134"/>
      <c r="G43" s="135"/>
      <c r="H43" s="136"/>
      <c r="I43" s="128"/>
      <c r="J43" s="136"/>
    </row>
    <row r="44" spans="1:10" ht="49.35" customHeight="1" x14ac:dyDescent="0.2">
      <c r="A44" s="129"/>
      <c r="B44" s="130"/>
      <c r="C44" s="131"/>
      <c r="D44" s="132"/>
      <c r="E44" s="133"/>
      <c r="F44" s="134"/>
      <c r="G44" s="135"/>
      <c r="H44" s="136"/>
      <c r="I44" s="128"/>
      <c r="J44" s="136"/>
    </row>
    <row r="45" spans="1:10" ht="49.35" customHeight="1" x14ac:dyDescent="0.2">
      <c r="A45" s="129"/>
      <c r="B45" s="130"/>
      <c r="C45" s="131"/>
      <c r="D45" s="132"/>
      <c r="E45" s="133"/>
      <c r="F45" s="134"/>
      <c r="G45" s="135"/>
      <c r="H45" s="136"/>
      <c r="I45" s="128"/>
      <c r="J45" s="136"/>
    </row>
    <row r="46" spans="1:10" ht="49.35" customHeight="1" x14ac:dyDescent="0.2">
      <c r="A46" s="129"/>
      <c r="B46" s="130"/>
      <c r="C46" s="131"/>
      <c r="D46" s="132"/>
      <c r="E46" s="133"/>
      <c r="F46" s="134"/>
      <c r="G46" s="135"/>
      <c r="H46" s="136"/>
      <c r="I46" s="128"/>
      <c r="J46" s="136"/>
    </row>
    <row r="47" spans="1:10" ht="49.35" customHeight="1" x14ac:dyDescent="0.2">
      <c r="A47" s="129"/>
      <c r="B47" s="130"/>
      <c r="C47" s="131"/>
      <c r="D47" s="132"/>
      <c r="E47" s="133"/>
      <c r="F47" s="134"/>
      <c r="G47" s="135"/>
      <c r="H47" s="136"/>
      <c r="I47" s="128"/>
      <c r="J47" s="136"/>
    </row>
    <row r="48" spans="1:10" ht="49.35" customHeight="1" x14ac:dyDescent="0.2">
      <c r="A48" s="129"/>
      <c r="B48" s="130"/>
      <c r="C48" s="131"/>
      <c r="D48" s="132"/>
      <c r="E48" s="133"/>
      <c r="F48" s="134"/>
      <c r="G48" s="135"/>
      <c r="H48" s="136"/>
      <c r="I48" s="128"/>
      <c r="J48" s="136"/>
    </row>
    <row r="49" spans="1:10" ht="49.35" customHeight="1" x14ac:dyDescent="0.2">
      <c r="A49" s="129"/>
      <c r="B49" s="130"/>
      <c r="C49" s="131"/>
      <c r="D49" s="132"/>
      <c r="E49" s="133"/>
      <c r="F49" s="134"/>
      <c r="G49" s="135"/>
      <c r="H49" s="136"/>
      <c r="I49" s="128"/>
      <c r="J49" s="136"/>
    </row>
    <row r="50" spans="1:10" ht="49.35" customHeight="1" x14ac:dyDescent="0.2">
      <c r="A50" s="129"/>
      <c r="B50" s="130"/>
      <c r="C50" s="131"/>
      <c r="D50" s="132"/>
      <c r="E50" s="133"/>
      <c r="F50" s="134"/>
      <c r="G50" s="135"/>
      <c r="H50" s="136"/>
      <c r="I50" s="128"/>
      <c r="J50" s="136"/>
    </row>
    <row r="51" spans="1:10" ht="49.35" customHeight="1" x14ac:dyDescent="0.2">
      <c r="A51" s="129"/>
      <c r="B51" s="130"/>
      <c r="C51" s="131"/>
      <c r="D51" s="132"/>
      <c r="E51" s="133"/>
      <c r="F51" s="134"/>
      <c r="G51" s="135"/>
      <c r="H51" s="136"/>
      <c r="I51" s="128"/>
      <c r="J51" s="136"/>
    </row>
    <row r="52" spans="1:10" ht="49.35" customHeight="1" x14ac:dyDescent="0.2">
      <c r="A52" s="129"/>
      <c r="B52" s="130"/>
      <c r="C52" s="131"/>
      <c r="D52" s="132"/>
      <c r="E52" s="133"/>
      <c r="F52" s="134"/>
      <c r="G52" s="135"/>
      <c r="H52" s="136"/>
      <c r="I52" s="128"/>
      <c r="J52" s="136"/>
    </row>
    <row r="53" spans="1:10" ht="49.35" customHeight="1" x14ac:dyDescent="0.2">
      <c r="A53" s="129"/>
      <c r="B53" s="130"/>
      <c r="C53" s="131"/>
      <c r="D53" s="132"/>
      <c r="E53" s="133"/>
      <c r="F53" s="134"/>
      <c r="G53" s="135"/>
      <c r="H53" s="136"/>
      <c r="I53" s="128"/>
      <c r="J53" s="136"/>
    </row>
    <row r="54" spans="1:10" ht="49.35" customHeight="1" x14ac:dyDescent="0.2">
      <c r="A54" s="129"/>
      <c r="B54" s="130"/>
      <c r="C54" s="131"/>
      <c r="D54" s="132"/>
      <c r="E54" s="133"/>
      <c r="F54" s="134"/>
      <c r="G54" s="135"/>
      <c r="H54" s="136"/>
      <c r="I54" s="128"/>
      <c r="J54" s="136"/>
    </row>
    <row r="55" spans="1:10" ht="49.35" customHeight="1" x14ac:dyDescent="0.2">
      <c r="A55" s="129"/>
      <c r="B55" s="130"/>
      <c r="C55" s="131"/>
      <c r="D55" s="132"/>
      <c r="E55" s="133"/>
      <c r="F55" s="134"/>
      <c r="G55" s="135"/>
      <c r="H55" s="136"/>
      <c r="I55" s="128"/>
      <c r="J55" s="136"/>
    </row>
    <row r="56" spans="1:10" ht="49.35" customHeight="1" x14ac:dyDescent="0.2">
      <c r="A56" s="129"/>
      <c r="B56" s="130"/>
      <c r="C56" s="131"/>
      <c r="D56" s="132"/>
      <c r="E56" s="133"/>
      <c r="F56" s="134"/>
      <c r="G56" s="135"/>
      <c r="H56" s="136"/>
      <c r="I56" s="128"/>
      <c r="J56" s="136"/>
    </row>
    <row r="57" spans="1:10" ht="49.35" customHeight="1" x14ac:dyDescent="0.2">
      <c r="A57" s="129"/>
      <c r="B57" s="130"/>
      <c r="C57" s="131"/>
      <c r="D57" s="132"/>
      <c r="E57" s="133"/>
      <c r="F57" s="134"/>
      <c r="G57" s="135"/>
      <c r="H57" s="136"/>
      <c r="I57" s="128"/>
      <c r="J57" s="136"/>
    </row>
    <row r="58" spans="1:10" ht="49.35" customHeight="1" x14ac:dyDescent="0.2">
      <c r="A58" s="129"/>
      <c r="B58" s="130"/>
      <c r="C58" s="131"/>
      <c r="D58" s="132"/>
      <c r="E58" s="133"/>
      <c r="F58" s="134"/>
      <c r="G58" s="135"/>
      <c r="H58" s="136"/>
      <c r="I58" s="128"/>
      <c r="J58" s="136"/>
    </row>
    <row r="59" spans="1:10" ht="49.35" customHeight="1" x14ac:dyDescent="0.2">
      <c r="A59" s="129"/>
      <c r="B59" s="130"/>
      <c r="C59" s="131"/>
      <c r="D59" s="132"/>
      <c r="E59" s="133"/>
      <c r="F59" s="134"/>
      <c r="G59" s="135"/>
      <c r="H59" s="136"/>
      <c r="I59" s="128"/>
      <c r="J59" s="136"/>
    </row>
    <row r="60" spans="1:10" ht="49.35" customHeight="1" x14ac:dyDescent="0.2">
      <c r="A60" s="129"/>
      <c r="B60" s="130"/>
      <c r="C60" s="131"/>
      <c r="D60" s="132"/>
      <c r="E60" s="133"/>
      <c r="F60" s="134"/>
      <c r="G60" s="135"/>
      <c r="H60" s="136"/>
      <c r="I60" s="128"/>
      <c r="J60" s="136"/>
    </row>
    <row r="61" spans="1:10" ht="49.35" customHeight="1" x14ac:dyDescent="0.2">
      <c r="A61" s="129"/>
      <c r="B61" s="130"/>
      <c r="C61" s="131"/>
      <c r="D61" s="132"/>
      <c r="E61" s="133"/>
      <c r="F61" s="134"/>
      <c r="G61" s="135"/>
      <c r="H61" s="136"/>
      <c r="I61" s="128"/>
      <c r="J61" s="136"/>
    </row>
    <row r="62" spans="1:10" ht="49.35" customHeight="1" x14ac:dyDescent="0.2">
      <c r="A62" s="129"/>
      <c r="B62" s="130"/>
      <c r="C62" s="131"/>
      <c r="D62" s="132"/>
      <c r="E62" s="133"/>
      <c r="F62" s="134"/>
      <c r="G62" s="135"/>
      <c r="H62" s="136"/>
      <c r="I62" s="128"/>
      <c r="J62" s="136"/>
    </row>
    <row r="63" spans="1:10" ht="49.35" customHeight="1" x14ac:dyDescent="0.2">
      <c r="A63" s="129"/>
      <c r="B63" s="130"/>
      <c r="C63" s="131"/>
      <c r="D63" s="132"/>
      <c r="E63" s="133"/>
      <c r="F63" s="134"/>
      <c r="G63" s="135"/>
      <c r="H63" s="136"/>
      <c r="I63" s="128"/>
      <c r="J63" s="136"/>
    </row>
    <row r="64" spans="1:10" ht="49.35" customHeight="1" x14ac:dyDescent="0.2">
      <c r="A64" s="129"/>
      <c r="B64" s="130"/>
      <c r="C64" s="131"/>
      <c r="D64" s="132"/>
      <c r="E64" s="133"/>
      <c r="F64" s="134"/>
      <c r="G64" s="135"/>
      <c r="H64" s="136"/>
      <c r="I64" s="128"/>
      <c r="J64" s="136"/>
    </row>
    <row r="65" spans="1:10" ht="49.35" customHeight="1" x14ac:dyDescent="0.2">
      <c r="A65" s="129"/>
      <c r="B65" s="130"/>
      <c r="C65" s="131"/>
      <c r="D65" s="132"/>
      <c r="E65" s="133"/>
      <c r="F65" s="134"/>
      <c r="G65" s="135"/>
      <c r="H65" s="136"/>
      <c r="I65" s="128"/>
      <c r="J65" s="136"/>
    </row>
    <row r="66" spans="1:10" ht="49.35" customHeight="1" x14ac:dyDescent="0.2">
      <c r="A66" s="129"/>
      <c r="B66" s="130"/>
      <c r="C66" s="131"/>
      <c r="D66" s="132"/>
      <c r="E66" s="133"/>
      <c r="F66" s="134"/>
      <c r="G66" s="135"/>
      <c r="H66" s="136"/>
      <c r="I66" s="128"/>
      <c r="J66" s="136"/>
    </row>
    <row r="67" spans="1:10" ht="49.35" customHeight="1" x14ac:dyDescent="0.2">
      <c r="A67" s="129"/>
      <c r="B67" s="130"/>
      <c r="C67" s="131"/>
      <c r="D67" s="132"/>
      <c r="E67" s="133"/>
      <c r="F67" s="134"/>
      <c r="G67" s="135"/>
      <c r="H67" s="136"/>
      <c r="I67" s="128"/>
      <c r="J67" s="136"/>
    </row>
    <row r="68" spans="1:10" ht="49.35" customHeight="1" x14ac:dyDescent="0.2">
      <c r="A68" s="129"/>
      <c r="B68" s="130"/>
      <c r="C68" s="131"/>
      <c r="D68" s="132"/>
      <c r="E68" s="133"/>
      <c r="F68" s="134"/>
      <c r="G68" s="135"/>
      <c r="H68" s="136"/>
      <c r="I68" s="128"/>
      <c r="J68" s="136"/>
    </row>
    <row r="69" spans="1:10" ht="49.35" customHeight="1" x14ac:dyDescent="0.2">
      <c r="A69" s="129"/>
      <c r="B69" s="130"/>
      <c r="C69" s="131"/>
      <c r="D69" s="132"/>
      <c r="E69" s="133"/>
      <c r="F69" s="134"/>
      <c r="G69" s="135"/>
      <c r="H69" s="136"/>
      <c r="I69" s="128"/>
      <c r="J69" s="136"/>
    </row>
    <row r="70" spans="1:10" ht="49.35" customHeight="1" x14ac:dyDescent="0.2">
      <c r="A70" s="129"/>
      <c r="B70" s="130"/>
      <c r="C70" s="131"/>
      <c r="D70" s="132"/>
      <c r="E70" s="133"/>
      <c r="F70" s="134"/>
      <c r="G70" s="135"/>
      <c r="H70" s="136"/>
      <c r="I70" s="128"/>
      <c r="J70" s="136"/>
    </row>
    <row r="71" spans="1:10" ht="49.35" customHeight="1" x14ac:dyDescent="0.2">
      <c r="A71" s="129"/>
      <c r="B71" s="130"/>
      <c r="C71" s="131"/>
      <c r="D71" s="132"/>
      <c r="E71" s="133"/>
      <c r="F71" s="134"/>
      <c r="G71" s="135"/>
      <c r="H71" s="136"/>
      <c r="I71" s="128"/>
      <c r="J71" s="136"/>
    </row>
    <row r="72" spans="1:10" ht="49.35" customHeight="1" x14ac:dyDescent="0.2">
      <c r="A72" s="129"/>
      <c r="B72" s="130"/>
      <c r="C72" s="131"/>
      <c r="D72" s="132"/>
      <c r="E72" s="133"/>
      <c r="F72" s="134"/>
      <c r="G72" s="135"/>
      <c r="H72" s="136"/>
      <c r="I72" s="128"/>
      <c r="J72" s="136"/>
    </row>
    <row r="73" spans="1:10" ht="49.35" customHeight="1" x14ac:dyDescent="0.2">
      <c r="A73" s="129"/>
      <c r="B73" s="130"/>
      <c r="C73" s="131"/>
      <c r="D73" s="132"/>
      <c r="E73" s="133"/>
      <c r="F73" s="134"/>
      <c r="G73" s="135"/>
      <c r="H73" s="136"/>
      <c r="I73" s="128"/>
      <c r="J73" s="136"/>
    </row>
    <row r="74" spans="1:10" ht="49.35" customHeight="1" x14ac:dyDescent="0.2">
      <c r="A74" s="129"/>
      <c r="B74" s="130"/>
      <c r="C74" s="131"/>
      <c r="D74" s="132"/>
      <c r="E74" s="133"/>
      <c r="F74" s="134"/>
      <c r="G74" s="135"/>
      <c r="H74" s="136"/>
      <c r="I74" s="128"/>
      <c r="J74" s="136"/>
    </row>
    <row r="75" spans="1:10" ht="49.35" customHeight="1" x14ac:dyDescent="0.2">
      <c r="A75" s="129"/>
      <c r="B75" s="130"/>
      <c r="C75" s="131"/>
      <c r="D75" s="132"/>
      <c r="E75" s="133"/>
      <c r="F75" s="134"/>
      <c r="G75" s="135"/>
      <c r="H75" s="136"/>
      <c r="I75" s="128"/>
      <c r="J75" s="136"/>
    </row>
    <row r="76" spans="1:10" ht="49.35" customHeight="1" x14ac:dyDescent="0.2">
      <c r="A76" s="129"/>
      <c r="B76" s="130"/>
      <c r="C76" s="131"/>
      <c r="D76" s="132"/>
      <c r="E76" s="133"/>
      <c r="F76" s="134"/>
      <c r="G76" s="135"/>
      <c r="H76" s="136"/>
      <c r="I76" s="128"/>
      <c r="J76" s="136"/>
    </row>
    <row r="77" spans="1:10" ht="49.35" customHeight="1" x14ac:dyDescent="0.2">
      <c r="A77" s="129"/>
      <c r="B77" s="130"/>
      <c r="C77" s="131"/>
      <c r="D77" s="132"/>
      <c r="E77" s="133"/>
      <c r="F77" s="134"/>
      <c r="G77" s="135"/>
      <c r="H77" s="136"/>
      <c r="I77" s="128"/>
      <c r="J77" s="136"/>
    </row>
    <row r="78" spans="1:10" ht="49.35" customHeight="1" x14ac:dyDescent="0.2">
      <c r="A78" s="129"/>
      <c r="B78" s="130"/>
      <c r="C78" s="131"/>
      <c r="D78" s="132"/>
      <c r="E78" s="133"/>
      <c r="F78" s="134"/>
      <c r="G78" s="135"/>
      <c r="H78" s="136"/>
      <c r="I78" s="128"/>
      <c r="J78" s="136"/>
    </row>
    <row r="79" spans="1:10" ht="49.35" customHeight="1" x14ac:dyDescent="0.2">
      <c r="A79" s="129"/>
      <c r="B79" s="130"/>
      <c r="C79" s="131"/>
      <c r="D79" s="132"/>
      <c r="E79" s="133"/>
      <c r="F79" s="134"/>
      <c r="G79" s="135"/>
      <c r="H79" s="136"/>
      <c r="I79" s="128"/>
      <c r="J79" s="136"/>
    </row>
    <row r="80" spans="1:10" ht="49.35" customHeight="1" x14ac:dyDescent="0.2">
      <c r="A80" s="129"/>
      <c r="B80" s="130"/>
      <c r="C80" s="131"/>
      <c r="D80" s="132"/>
      <c r="E80" s="133"/>
      <c r="F80" s="134"/>
      <c r="G80" s="135"/>
      <c r="H80" s="136"/>
      <c r="I80" s="128"/>
      <c r="J80" s="136"/>
    </row>
    <row r="81" spans="1:10" ht="49.35" customHeight="1" x14ac:dyDescent="0.2">
      <c r="A81" s="129"/>
      <c r="B81" s="130"/>
      <c r="C81" s="131"/>
      <c r="D81" s="132"/>
      <c r="E81" s="133"/>
      <c r="F81" s="134"/>
      <c r="G81" s="135"/>
      <c r="H81" s="136"/>
      <c r="I81" s="128"/>
      <c r="J81" s="136"/>
    </row>
    <row r="82" spans="1:10" ht="49.35" customHeight="1" x14ac:dyDescent="0.2">
      <c r="A82" s="129"/>
      <c r="B82" s="130"/>
      <c r="C82" s="131"/>
      <c r="D82" s="132"/>
      <c r="E82" s="133"/>
      <c r="F82" s="134"/>
      <c r="G82" s="135"/>
      <c r="H82" s="136"/>
      <c r="I82" s="128"/>
      <c r="J82" s="136"/>
    </row>
    <row r="83" spans="1:10" ht="49.35" customHeight="1" x14ac:dyDescent="0.2">
      <c r="A83" s="129"/>
      <c r="B83" s="130"/>
      <c r="C83" s="131"/>
      <c r="D83" s="132"/>
      <c r="E83" s="133"/>
      <c r="F83" s="134"/>
      <c r="G83" s="135"/>
      <c r="H83" s="136"/>
      <c r="I83" s="128"/>
      <c r="J83" s="136"/>
    </row>
    <row r="84" spans="1:10" ht="49.35" customHeight="1" x14ac:dyDescent="0.2">
      <c r="A84" s="129"/>
      <c r="B84" s="130"/>
      <c r="C84" s="131"/>
      <c r="D84" s="132"/>
      <c r="E84" s="133"/>
      <c r="F84" s="134"/>
      <c r="G84" s="135"/>
      <c r="H84" s="136"/>
      <c r="I84" s="128"/>
      <c r="J84" s="136"/>
    </row>
    <row r="85" spans="1:10" ht="49.35" customHeight="1" x14ac:dyDescent="0.2">
      <c r="A85" s="129"/>
      <c r="B85" s="130"/>
      <c r="C85" s="131"/>
      <c r="D85" s="132"/>
      <c r="E85" s="133"/>
      <c r="F85" s="134"/>
      <c r="G85" s="135"/>
      <c r="H85" s="136"/>
      <c r="I85" s="128"/>
      <c r="J85" s="136"/>
    </row>
    <row r="86" spans="1:10" ht="49.35" customHeight="1" x14ac:dyDescent="0.2">
      <c r="A86" s="129"/>
      <c r="B86" s="130"/>
      <c r="C86" s="131"/>
      <c r="D86" s="132"/>
      <c r="E86" s="133"/>
      <c r="F86" s="134"/>
      <c r="G86" s="135"/>
      <c r="H86" s="136"/>
      <c r="I86" s="128"/>
      <c r="J86" s="136"/>
    </row>
    <row r="87" spans="1:10" ht="49.35" customHeight="1" x14ac:dyDescent="0.2">
      <c r="A87" s="129"/>
      <c r="B87" s="130"/>
      <c r="C87" s="131"/>
      <c r="D87" s="132"/>
      <c r="E87" s="133"/>
      <c r="F87" s="134"/>
      <c r="G87" s="135"/>
      <c r="H87" s="136"/>
      <c r="I87" s="128"/>
      <c r="J87" s="136"/>
    </row>
    <row r="88" spans="1:10" ht="49.35" customHeight="1" x14ac:dyDescent="0.2">
      <c r="A88" s="129"/>
      <c r="B88" s="130"/>
      <c r="C88" s="131"/>
      <c r="D88" s="132"/>
      <c r="E88" s="133"/>
      <c r="F88" s="134"/>
      <c r="G88" s="135"/>
      <c r="H88" s="136"/>
      <c r="I88" s="128"/>
      <c r="J88" s="136"/>
    </row>
    <row r="89" spans="1:10" ht="49.35" customHeight="1" x14ac:dyDescent="0.2">
      <c r="A89" s="129"/>
      <c r="B89" s="130"/>
      <c r="C89" s="131"/>
      <c r="D89" s="132"/>
      <c r="E89" s="133"/>
      <c r="F89" s="134"/>
      <c r="G89" s="135"/>
      <c r="H89" s="136"/>
      <c r="I89" s="128"/>
      <c r="J89" s="136"/>
    </row>
    <row r="90" spans="1:10" ht="49.35" customHeight="1" x14ac:dyDescent="0.2">
      <c r="A90" s="129"/>
      <c r="B90" s="130"/>
      <c r="C90" s="131"/>
      <c r="D90" s="132"/>
      <c r="E90" s="133"/>
      <c r="F90" s="134"/>
      <c r="G90" s="135"/>
      <c r="H90" s="136"/>
      <c r="I90" s="128"/>
      <c r="J90" s="136"/>
    </row>
    <row r="91" spans="1:10" ht="49.35" customHeight="1" x14ac:dyDescent="0.2">
      <c r="A91" s="129"/>
      <c r="B91" s="130"/>
      <c r="C91" s="131"/>
      <c r="D91" s="132"/>
      <c r="E91" s="133"/>
      <c r="F91" s="134"/>
      <c r="G91" s="135"/>
      <c r="H91" s="136"/>
      <c r="I91" s="128"/>
      <c r="J91" s="136"/>
    </row>
    <row r="92" spans="1:10" ht="49.35" customHeight="1" x14ac:dyDescent="0.2">
      <c r="A92" s="129"/>
      <c r="B92" s="130"/>
      <c r="C92" s="131"/>
      <c r="D92" s="132"/>
      <c r="E92" s="133"/>
      <c r="F92" s="134"/>
      <c r="G92" s="135"/>
      <c r="H92" s="136"/>
      <c r="I92" s="128"/>
      <c r="J92" s="136"/>
    </row>
    <row r="93" spans="1:10" ht="49.35" customHeight="1" x14ac:dyDescent="0.2">
      <c r="A93" s="129"/>
      <c r="B93" s="130"/>
      <c r="C93" s="131"/>
      <c r="D93" s="132"/>
      <c r="E93" s="133"/>
      <c r="F93" s="134"/>
      <c r="G93" s="135"/>
      <c r="H93" s="136"/>
      <c r="I93" s="128"/>
      <c r="J93" s="136"/>
    </row>
    <row r="94" spans="1:10" ht="49.35" customHeight="1" x14ac:dyDescent="0.2">
      <c r="A94" s="129"/>
      <c r="B94" s="130"/>
      <c r="C94" s="131"/>
      <c r="D94" s="132"/>
      <c r="E94" s="133"/>
      <c r="F94" s="134"/>
      <c r="G94" s="135"/>
      <c r="H94" s="136"/>
      <c r="I94" s="128"/>
      <c r="J94" s="136"/>
    </row>
    <row r="95" spans="1:10" ht="49.35" customHeight="1" x14ac:dyDescent="0.2">
      <c r="A95" s="129"/>
      <c r="B95" s="130"/>
      <c r="C95" s="131"/>
      <c r="D95" s="132"/>
      <c r="E95" s="133"/>
      <c r="F95" s="134"/>
      <c r="G95" s="135"/>
      <c r="H95" s="136"/>
      <c r="I95" s="128"/>
      <c r="J95" s="136"/>
    </row>
    <row r="96" spans="1:10" ht="49.35" customHeight="1" x14ac:dyDescent="0.2">
      <c r="A96" s="129"/>
      <c r="B96" s="130"/>
      <c r="C96" s="131"/>
      <c r="D96" s="132"/>
      <c r="E96" s="133"/>
      <c r="F96" s="134"/>
      <c r="G96" s="135"/>
      <c r="H96" s="136"/>
      <c r="I96" s="128"/>
      <c r="J96" s="136"/>
    </row>
    <row r="97" spans="1:10" ht="49.35" customHeight="1" x14ac:dyDescent="0.2">
      <c r="A97" s="129"/>
      <c r="B97" s="130"/>
      <c r="C97" s="131"/>
      <c r="D97" s="132"/>
      <c r="E97" s="133"/>
      <c r="F97" s="134"/>
      <c r="G97" s="135"/>
      <c r="H97" s="136"/>
      <c r="I97" s="128"/>
      <c r="J97" s="136"/>
    </row>
    <row r="98" spans="1:10" ht="49.35" customHeight="1" x14ac:dyDescent="0.2">
      <c r="A98" s="129"/>
      <c r="B98" s="130"/>
      <c r="C98" s="131"/>
      <c r="D98" s="132"/>
      <c r="E98" s="133"/>
      <c r="F98" s="134"/>
      <c r="G98" s="135"/>
      <c r="H98" s="136"/>
      <c r="I98" s="128"/>
      <c r="J98" s="136"/>
    </row>
    <row r="99" spans="1:10" ht="49.35" customHeight="1" x14ac:dyDescent="0.2">
      <c r="A99" s="129"/>
      <c r="B99" s="130"/>
      <c r="C99" s="131"/>
      <c r="D99" s="132"/>
      <c r="E99" s="133"/>
      <c r="F99" s="134"/>
      <c r="G99" s="135"/>
      <c r="H99" s="136"/>
      <c r="I99" s="128"/>
      <c r="J99" s="136"/>
    </row>
    <row r="100" spans="1:10" ht="49.35" customHeight="1" x14ac:dyDescent="0.2">
      <c r="A100" s="129"/>
      <c r="B100" s="130"/>
      <c r="C100" s="131"/>
      <c r="D100" s="132"/>
      <c r="E100" s="133"/>
      <c r="F100" s="134"/>
      <c r="G100" s="135"/>
      <c r="H100" s="136"/>
      <c r="I100" s="128"/>
      <c r="J100" s="136"/>
    </row>
    <row r="101" spans="1:10" ht="49.35" customHeight="1" x14ac:dyDescent="0.2">
      <c r="A101" s="129"/>
      <c r="B101" s="130"/>
      <c r="C101" s="131"/>
      <c r="D101" s="132"/>
      <c r="E101" s="133"/>
      <c r="F101" s="134"/>
      <c r="G101" s="135"/>
      <c r="H101" s="136"/>
      <c r="I101" s="128"/>
      <c r="J101" s="136"/>
    </row>
    <row r="102" spans="1:10" ht="49.35" customHeight="1" x14ac:dyDescent="0.2">
      <c r="A102" s="129"/>
      <c r="B102" s="130"/>
      <c r="C102" s="131"/>
      <c r="D102" s="132"/>
      <c r="E102" s="133"/>
      <c r="F102" s="134"/>
      <c r="G102" s="135"/>
      <c r="H102" s="136"/>
      <c r="I102" s="128"/>
      <c r="J102" s="136"/>
    </row>
    <row r="103" spans="1:10" ht="49.35" customHeight="1" x14ac:dyDescent="0.2">
      <c r="A103" s="129"/>
      <c r="B103" s="130"/>
      <c r="C103" s="131"/>
      <c r="D103" s="132"/>
      <c r="E103" s="133"/>
      <c r="F103" s="134"/>
      <c r="G103" s="135"/>
      <c r="H103" s="136"/>
      <c r="I103" s="128"/>
      <c r="J103" s="136"/>
    </row>
    <row r="104" spans="1:10" ht="49.35" customHeight="1" x14ac:dyDescent="0.2">
      <c r="A104" s="129"/>
      <c r="B104" s="130"/>
      <c r="C104" s="131"/>
      <c r="D104" s="132"/>
      <c r="E104" s="133"/>
      <c r="F104" s="134"/>
      <c r="G104" s="135"/>
      <c r="H104" s="136"/>
      <c r="I104" s="128"/>
      <c r="J104" s="136"/>
    </row>
    <row r="105" spans="1:10" ht="49.35" customHeight="1" x14ac:dyDescent="0.2">
      <c r="A105" s="129"/>
      <c r="B105" s="130"/>
      <c r="C105" s="131"/>
      <c r="D105" s="132"/>
      <c r="E105" s="133"/>
      <c r="F105" s="134"/>
      <c r="G105" s="135"/>
      <c r="H105" s="136"/>
      <c r="I105" s="128"/>
      <c r="J105" s="136"/>
    </row>
    <row r="106" spans="1:10" ht="49.35" customHeight="1" x14ac:dyDescent="0.2">
      <c r="A106" s="129"/>
      <c r="B106" s="130"/>
      <c r="C106" s="131"/>
      <c r="D106" s="132"/>
      <c r="E106" s="133"/>
      <c r="F106" s="134"/>
      <c r="G106" s="135"/>
      <c r="H106" s="136"/>
      <c r="I106" s="128"/>
      <c r="J106" s="136"/>
    </row>
    <row r="107" spans="1:10" ht="49.35" customHeight="1" x14ac:dyDescent="0.2">
      <c r="A107" s="129"/>
      <c r="B107" s="130"/>
      <c r="C107" s="131"/>
      <c r="D107" s="132"/>
      <c r="E107" s="133"/>
      <c r="F107" s="134"/>
      <c r="G107" s="135"/>
      <c r="H107" s="136"/>
      <c r="I107" s="128"/>
      <c r="J107" s="136"/>
    </row>
    <row r="108" spans="1:10" ht="49.35" customHeight="1" x14ac:dyDescent="0.2">
      <c r="A108" s="129"/>
      <c r="B108" s="130"/>
      <c r="C108" s="131"/>
      <c r="D108" s="132"/>
      <c r="E108" s="133"/>
      <c r="F108" s="134"/>
      <c r="G108" s="135"/>
      <c r="H108" s="136"/>
      <c r="I108" s="128"/>
      <c r="J108" s="136"/>
    </row>
    <row r="109" spans="1:10" ht="49.35" customHeight="1" x14ac:dyDescent="0.2">
      <c r="A109" s="129"/>
      <c r="B109" s="130"/>
      <c r="C109" s="131"/>
      <c r="D109" s="132"/>
      <c r="E109" s="133"/>
      <c r="F109" s="134"/>
      <c r="G109" s="135"/>
      <c r="H109" s="136"/>
      <c r="I109" s="128"/>
      <c r="J109" s="136"/>
    </row>
    <row r="110" spans="1:10" ht="49.35" customHeight="1" x14ac:dyDescent="0.2">
      <c r="A110" s="129"/>
      <c r="B110" s="130"/>
      <c r="C110" s="131"/>
      <c r="D110" s="132"/>
      <c r="E110" s="133"/>
      <c r="F110" s="134"/>
      <c r="G110" s="135"/>
      <c r="H110" s="136"/>
      <c r="I110" s="128"/>
      <c r="J110" s="136"/>
    </row>
    <row r="111" spans="1:10" ht="49.35" customHeight="1" x14ac:dyDescent="0.2">
      <c r="A111" s="129"/>
      <c r="B111" s="130"/>
      <c r="C111" s="131"/>
      <c r="D111" s="132"/>
      <c r="E111" s="133"/>
      <c r="F111" s="134"/>
      <c r="G111" s="135"/>
      <c r="H111" s="136"/>
      <c r="I111" s="128"/>
      <c r="J111" s="136"/>
    </row>
    <row r="112" spans="1:10" ht="49.35" customHeight="1" x14ac:dyDescent="0.2">
      <c r="A112" s="129"/>
      <c r="B112" s="130"/>
      <c r="C112" s="131"/>
      <c r="D112" s="132"/>
      <c r="E112" s="133"/>
      <c r="F112" s="134"/>
      <c r="G112" s="135"/>
      <c r="H112" s="136"/>
      <c r="I112" s="128"/>
      <c r="J112" s="136"/>
    </row>
    <row r="113" spans="1:10" ht="49.35" customHeight="1" x14ac:dyDescent="0.2">
      <c r="A113" s="129"/>
      <c r="B113" s="130"/>
      <c r="C113" s="131"/>
      <c r="D113" s="132"/>
      <c r="E113" s="133"/>
      <c r="F113" s="134"/>
      <c r="G113" s="135"/>
      <c r="H113" s="136"/>
      <c r="I113" s="128"/>
      <c r="J113" s="136"/>
    </row>
    <row r="114" spans="1:10" ht="49.35" customHeight="1" x14ac:dyDescent="0.2">
      <c r="A114" s="129"/>
      <c r="B114" s="130"/>
      <c r="C114" s="131"/>
      <c r="D114" s="132"/>
      <c r="E114" s="133"/>
      <c r="F114" s="134"/>
      <c r="G114" s="135"/>
      <c r="H114" s="136"/>
      <c r="I114" s="128"/>
      <c r="J114" s="136"/>
    </row>
    <row r="115" spans="1:10" ht="49.35" customHeight="1" x14ac:dyDescent="0.2">
      <c r="A115" s="129"/>
      <c r="B115" s="130"/>
      <c r="C115" s="131"/>
      <c r="D115" s="132"/>
      <c r="E115" s="133"/>
      <c r="F115" s="134"/>
      <c r="G115" s="135"/>
      <c r="H115" s="136"/>
      <c r="I115" s="128"/>
      <c r="J115" s="136"/>
    </row>
    <row r="116" spans="1:10" ht="49.35" customHeight="1" x14ac:dyDescent="0.2">
      <c r="A116" s="129"/>
      <c r="B116" s="130"/>
      <c r="C116" s="131"/>
      <c r="D116" s="132"/>
      <c r="E116" s="133"/>
      <c r="F116" s="134"/>
      <c r="G116" s="135"/>
      <c r="H116" s="136"/>
      <c r="I116" s="128"/>
      <c r="J116" s="136"/>
    </row>
    <row r="117" spans="1:10" ht="49.35" customHeight="1" x14ac:dyDescent="0.2">
      <c r="A117" s="129"/>
      <c r="B117" s="130"/>
      <c r="C117" s="131"/>
      <c r="D117" s="132"/>
      <c r="E117" s="133"/>
      <c r="F117" s="134"/>
      <c r="G117" s="135"/>
      <c r="H117" s="136"/>
      <c r="I117" s="128"/>
      <c r="J117" s="136"/>
    </row>
    <row r="118" spans="1:10" ht="49.35" customHeight="1" x14ac:dyDescent="0.2">
      <c r="A118" s="129"/>
      <c r="B118" s="130"/>
      <c r="C118" s="131"/>
      <c r="D118" s="132"/>
      <c r="E118" s="133"/>
      <c r="F118" s="134"/>
      <c r="G118" s="135"/>
      <c r="H118" s="136"/>
      <c r="I118" s="128"/>
      <c r="J118" s="136"/>
    </row>
    <row r="119" spans="1:10" ht="49.35" customHeight="1" x14ac:dyDescent="0.2">
      <c r="A119" s="129"/>
      <c r="B119" s="130"/>
      <c r="C119" s="131"/>
      <c r="D119" s="132"/>
      <c r="E119" s="133"/>
      <c r="F119" s="134"/>
      <c r="G119" s="135"/>
      <c r="H119" s="136"/>
      <c r="I119" s="128"/>
      <c r="J119" s="136"/>
    </row>
    <row r="120" spans="1:10" ht="49.35" customHeight="1" x14ac:dyDescent="0.2">
      <c r="A120" s="129"/>
      <c r="B120" s="130"/>
      <c r="C120" s="131"/>
      <c r="D120" s="132"/>
      <c r="E120" s="133"/>
      <c r="F120" s="134"/>
      <c r="G120" s="135"/>
      <c r="H120" s="136"/>
      <c r="I120" s="128"/>
      <c r="J120" s="136"/>
    </row>
    <row r="121" spans="1:10" ht="49.35" customHeight="1" x14ac:dyDescent="0.2">
      <c r="A121" s="129"/>
      <c r="B121" s="130"/>
      <c r="C121" s="131"/>
      <c r="D121" s="132"/>
      <c r="E121" s="133"/>
      <c r="F121" s="134"/>
      <c r="G121" s="135"/>
      <c r="H121" s="136"/>
      <c r="I121" s="128"/>
      <c r="J121" s="136"/>
    </row>
    <row r="122" spans="1:10" ht="49.35" customHeight="1" x14ac:dyDescent="0.2">
      <c r="A122" s="129"/>
      <c r="B122" s="130"/>
      <c r="C122" s="131"/>
      <c r="D122" s="132"/>
      <c r="E122" s="133"/>
      <c r="F122" s="134"/>
      <c r="G122" s="135"/>
      <c r="H122" s="136"/>
      <c r="I122" s="128"/>
      <c r="J122" s="136"/>
    </row>
    <row r="123" spans="1:10" ht="49.35" customHeight="1" x14ac:dyDescent="0.2">
      <c r="A123" s="129"/>
      <c r="B123" s="130"/>
      <c r="C123" s="131"/>
      <c r="D123" s="132"/>
      <c r="E123" s="133"/>
      <c r="F123" s="134"/>
      <c r="G123" s="135"/>
      <c r="H123" s="136"/>
      <c r="I123" s="128"/>
      <c r="J123" s="136"/>
    </row>
    <row r="124" spans="1:10" ht="49.35" customHeight="1" x14ac:dyDescent="0.2">
      <c r="A124" s="129"/>
      <c r="B124" s="130"/>
      <c r="C124" s="131"/>
      <c r="D124" s="132"/>
      <c r="E124" s="133"/>
      <c r="F124" s="134"/>
      <c r="G124" s="135"/>
      <c r="H124" s="136"/>
      <c r="I124" s="128"/>
      <c r="J124" s="136"/>
    </row>
    <row r="125" spans="1:10" ht="49.35" customHeight="1" x14ac:dyDescent="0.2">
      <c r="A125" s="129"/>
      <c r="B125" s="130"/>
      <c r="C125" s="131"/>
      <c r="D125" s="132"/>
      <c r="E125" s="133"/>
      <c r="F125" s="134"/>
      <c r="G125" s="135"/>
      <c r="H125" s="136"/>
      <c r="I125" s="128"/>
      <c r="J125" s="136"/>
    </row>
    <row r="126" spans="1:10" ht="49.35" customHeight="1" x14ac:dyDescent="0.2">
      <c r="A126" s="129"/>
      <c r="B126" s="130"/>
      <c r="C126" s="131"/>
      <c r="D126" s="132"/>
      <c r="E126" s="133"/>
      <c r="F126" s="134"/>
      <c r="G126" s="135"/>
      <c r="H126" s="136"/>
      <c r="I126" s="128"/>
      <c r="J126" s="136"/>
    </row>
    <row r="127" spans="1:10" ht="49.35" customHeight="1" x14ac:dyDescent="0.2">
      <c r="A127" s="129"/>
      <c r="B127" s="130"/>
      <c r="C127" s="131"/>
      <c r="D127" s="132"/>
      <c r="E127" s="133"/>
      <c r="F127" s="134"/>
      <c r="G127" s="135"/>
      <c r="H127" s="136"/>
      <c r="I127" s="128"/>
      <c r="J127" s="136"/>
    </row>
    <row r="128" spans="1:10" ht="49.35" customHeight="1" x14ac:dyDescent="0.2">
      <c r="A128" s="129"/>
      <c r="B128" s="130"/>
      <c r="C128" s="131"/>
      <c r="D128" s="132"/>
      <c r="E128" s="133"/>
      <c r="F128" s="134"/>
      <c r="G128" s="135"/>
      <c r="H128" s="136"/>
      <c r="I128" s="128"/>
      <c r="J128" s="136"/>
    </row>
    <row r="129" spans="1:10" ht="49.35" customHeight="1" x14ac:dyDescent="0.2">
      <c r="A129" s="129"/>
      <c r="B129" s="130"/>
      <c r="C129" s="131"/>
      <c r="D129" s="132"/>
      <c r="E129" s="133"/>
      <c r="F129" s="134"/>
      <c r="G129" s="135"/>
      <c r="H129" s="136"/>
      <c r="I129" s="128"/>
      <c r="J129" s="136"/>
    </row>
    <row r="130" spans="1:10" ht="49.35" customHeight="1" x14ac:dyDescent="0.2">
      <c r="A130" s="129"/>
      <c r="B130" s="130"/>
      <c r="C130" s="131"/>
      <c r="D130" s="132"/>
      <c r="E130" s="133"/>
      <c r="F130" s="134"/>
      <c r="G130" s="135"/>
      <c r="H130" s="136"/>
      <c r="I130" s="128"/>
      <c r="J130" s="136"/>
    </row>
    <row r="131" spans="1:10" ht="49.35" customHeight="1" x14ac:dyDescent="0.2">
      <c r="A131" s="129"/>
      <c r="B131" s="130"/>
      <c r="C131" s="131"/>
      <c r="D131" s="132"/>
      <c r="E131" s="133"/>
      <c r="F131" s="134"/>
      <c r="G131" s="135"/>
      <c r="H131" s="136"/>
      <c r="I131" s="128"/>
      <c r="J131" s="136"/>
    </row>
    <row r="132" spans="1:10" ht="49.35" customHeight="1" x14ac:dyDescent="0.2">
      <c r="A132" s="129"/>
      <c r="B132" s="130"/>
      <c r="C132" s="131"/>
      <c r="D132" s="132"/>
      <c r="E132" s="133"/>
      <c r="F132" s="134"/>
      <c r="G132" s="135"/>
      <c r="H132" s="136"/>
      <c r="I132" s="128"/>
      <c r="J132" s="136"/>
    </row>
    <row r="133" spans="1:10" ht="49.35" customHeight="1" x14ac:dyDescent="0.2">
      <c r="A133" s="129"/>
      <c r="B133" s="130"/>
      <c r="C133" s="131"/>
      <c r="D133" s="132"/>
      <c r="E133" s="133"/>
      <c r="F133" s="134"/>
      <c r="G133" s="135"/>
      <c r="H133" s="136"/>
      <c r="I133" s="128"/>
      <c r="J133" s="136"/>
    </row>
    <row r="134" spans="1:10" ht="49.35" customHeight="1" x14ac:dyDescent="0.2">
      <c r="A134" s="129"/>
      <c r="B134" s="130"/>
      <c r="C134" s="131"/>
      <c r="D134" s="132"/>
      <c r="E134" s="133"/>
      <c r="F134" s="134"/>
      <c r="G134" s="135"/>
      <c r="H134" s="136"/>
      <c r="I134" s="128"/>
      <c r="J134" s="136"/>
    </row>
    <row r="135" spans="1:10" ht="49.35" customHeight="1" x14ac:dyDescent="0.2">
      <c r="A135" s="129"/>
      <c r="B135" s="130"/>
      <c r="C135" s="131"/>
      <c r="D135" s="132"/>
      <c r="E135" s="133"/>
      <c r="F135" s="134"/>
      <c r="G135" s="135"/>
      <c r="H135" s="136"/>
      <c r="I135" s="128"/>
      <c r="J135" s="136"/>
    </row>
    <row r="136" spans="1:10" ht="49.35" customHeight="1" x14ac:dyDescent="0.2">
      <c r="A136" s="129"/>
      <c r="B136" s="130"/>
      <c r="C136" s="131"/>
      <c r="D136" s="132"/>
      <c r="E136" s="133"/>
      <c r="F136" s="134"/>
      <c r="G136" s="135"/>
      <c r="H136" s="136"/>
      <c r="I136" s="128"/>
      <c r="J136" s="136"/>
    </row>
    <row r="137" spans="1:10" ht="49.35" customHeight="1" x14ac:dyDescent="0.2">
      <c r="A137" s="129"/>
      <c r="B137" s="130"/>
      <c r="C137" s="131"/>
      <c r="D137" s="132"/>
      <c r="E137" s="133"/>
      <c r="F137" s="134"/>
      <c r="G137" s="135"/>
      <c r="H137" s="136"/>
      <c r="I137" s="128"/>
      <c r="J137" s="136"/>
    </row>
    <row r="138" spans="1:10" ht="49.35" customHeight="1" x14ac:dyDescent="0.2">
      <c r="A138" s="129"/>
      <c r="B138" s="130"/>
      <c r="C138" s="131"/>
      <c r="D138" s="132"/>
      <c r="E138" s="133"/>
      <c r="F138" s="134"/>
      <c r="G138" s="135"/>
      <c r="H138" s="136"/>
      <c r="I138" s="128"/>
      <c r="J138" s="136"/>
    </row>
    <row r="139" spans="1:10" ht="49.35" customHeight="1" x14ac:dyDescent="0.2">
      <c r="A139" s="129"/>
      <c r="B139" s="130"/>
      <c r="C139" s="131"/>
      <c r="D139" s="132"/>
      <c r="E139" s="133"/>
      <c r="F139" s="134"/>
      <c r="G139" s="135"/>
      <c r="H139" s="136"/>
      <c r="I139" s="128"/>
      <c r="J139" s="136"/>
    </row>
    <row r="140" spans="1:10" ht="49.35" customHeight="1" x14ac:dyDescent="0.2">
      <c r="A140" s="129"/>
      <c r="B140" s="130"/>
      <c r="C140" s="131"/>
      <c r="D140" s="132"/>
      <c r="E140" s="133"/>
      <c r="F140" s="134"/>
      <c r="G140" s="135"/>
      <c r="H140" s="136"/>
      <c r="I140" s="128"/>
      <c r="J140" s="136"/>
    </row>
    <row r="141" spans="1:10" ht="49.35" customHeight="1" x14ac:dyDescent="0.2">
      <c r="A141" s="129"/>
      <c r="B141" s="130"/>
      <c r="C141" s="131"/>
      <c r="D141" s="132"/>
      <c r="E141" s="133"/>
      <c r="F141" s="134"/>
      <c r="G141" s="135"/>
      <c r="H141" s="136"/>
      <c r="I141" s="128"/>
      <c r="J141" s="136"/>
    </row>
    <row r="142" spans="1:10" ht="49.35" customHeight="1" x14ac:dyDescent="0.2">
      <c r="A142" s="129"/>
      <c r="B142" s="130"/>
      <c r="C142" s="131"/>
      <c r="D142" s="132"/>
      <c r="E142" s="133"/>
      <c r="F142" s="134"/>
      <c r="G142" s="135"/>
      <c r="H142" s="136"/>
      <c r="I142" s="128"/>
      <c r="J142" s="136"/>
    </row>
    <row r="143" spans="1:10" ht="49.35" customHeight="1" x14ac:dyDescent="0.2">
      <c r="A143" s="129"/>
      <c r="B143" s="130"/>
      <c r="C143" s="131"/>
      <c r="D143" s="132"/>
      <c r="E143" s="133"/>
      <c r="F143" s="134"/>
      <c r="G143" s="135"/>
      <c r="H143" s="136"/>
      <c r="I143" s="128"/>
      <c r="J143" s="136"/>
    </row>
    <row r="144" spans="1:10" ht="49.35" customHeight="1" x14ac:dyDescent="0.2">
      <c r="A144" s="129"/>
      <c r="B144" s="130"/>
      <c r="C144" s="131"/>
      <c r="D144" s="132"/>
      <c r="E144" s="133"/>
      <c r="F144" s="134"/>
      <c r="G144" s="135"/>
      <c r="H144" s="136"/>
      <c r="I144" s="128"/>
      <c r="J144" s="136"/>
    </row>
    <row r="145" spans="1:10" ht="49.35" customHeight="1" x14ac:dyDescent="0.2">
      <c r="A145" s="129"/>
      <c r="B145" s="130"/>
      <c r="C145" s="131"/>
      <c r="D145" s="132"/>
      <c r="E145" s="133"/>
      <c r="F145" s="134"/>
      <c r="G145" s="135"/>
      <c r="H145" s="136"/>
      <c r="I145" s="128"/>
      <c r="J145" s="136"/>
    </row>
    <row r="146" spans="1:10" ht="49.35" customHeight="1" x14ac:dyDescent="0.2">
      <c r="A146" s="129"/>
      <c r="B146" s="130"/>
      <c r="C146" s="131"/>
      <c r="D146" s="132"/>
      <c r="E146" s="133"/>
      <c r="F146" s="134"/>
      <c r="G146" s="135"/>
      <c r="H146" s="136"/>
      <c r="I146" s="128"/>
      <c r="J146" s="136"/>
    </row>
    <row r="147" spans="1:10" ht="49.35" customHeight="1" x14ac:dyDescent="0.2">
      <c r="A147" s="129"/>
      <c r="B147" s="130"/>
      <c r="C147" s="131"/>
      <c r="D147" s="132"/>
      <c r="E147" s="133"/>
      <c r="F147" s="134"/>
      <c r="G147" s="135"/>
      <c r="H147" s="136"/>
      <c r="I147" s="128"/>
      <c r="J147" s="136"/>
    </row>
    <row r="148" spans="1:10" ht="49.35" customHeight="1" x14ac:dyDescent="0.2">
      <c r="A148" s="129"/>
      <c r="B148" s="130"/>
      <c r="C148" s="131"/>
      <c r="D148" s="132"/>
      <c r="E148" s="133"/>
      <c r="F148" s="134"/>
      <c r="G148" s="135"/>
      <c r="H148" s="136"/>
      <c r="I148" s="128"/>
      <c r="J148" s="136"/>
    </row>
    <row r="149" spans="1:10" ht="49.35" customHeight="1" x14ac:dyDescent="0.2">
      <c r="A149" s="129"/>
      <c r="B149" s="130"/>
      <c r="C149" s="131"/>
      <c r="D149" s="132"/>
      <c r="E149" s="133"/>
      <c r="F149" s="134"/>
      <c r="G149" s="135"/>
      <c r="H149" s="136"/>
      <c r="I149" s="128"/>
      <c r="J149" s="136"/>
    </row>
    <row r="150" spans="1:10" ht="49.35" customHeight="1" x14ac:dyDescent="0.2">
      <c r="A150" s="129"/>
      <c r="B150" s="130"/>
      <c r="C150" s="131"/>
      <c r="D150" s="132"/>
      <c r="E150" s="133"/>
      <c r="F150" s="134"/>
      <c r="G150" s="135"/>
      <c r="H150" s="136"/>
      <c r="I150" s="128"/>
      <c r="J150" s="136"/>
    </row>
    <row r="151" spans="1:10" ht="49.35" customHeight="1" x14ac:dyDescent="0.2">
      <c r="A151" s="129"/>
      <c r="B151" s="130"/>
      <c r="C151" s="131"/>
      <c r="D151" s="132"/>
      <c r="E151" s="133"/>
      <c r="F151" s="134"/>
      <c r="G151" s="135"/>
      <c r="H151" s="136"/>
      <c r="I151" s="128"/>
      <c r="J151" s="136"/>
    </row>
    <row r="152" spans="1:10" ht="49.35" customHeight="1" x14ac:dyDescent="0.2">
      <c r="A152" s="129"/>
      <c r="B152" s="130"/>
      <c r="C152" s="131"/>
      <c r="D152" s="132"/>
      <c r="E152" s="133"/>
      <c r="F152" s="134"/>
      <c r="G152" s="135"/>
      <c r="H152" s="136"/>
      <c r="I152" s="128"/>
      <c r="J152" s="136"/>
    </row>
    <row r="153" spans="1:10" ht="49.35" customHeight="1" x14ac:dyDescent="0.2">
      <c r="A153" s="129"/>
      <c r="B153" s="130"/>
      <c r="C153" s="131"/>
      <c r="D153" s="132"/>
      <c r="E153" s="133"/>
      <c r="F153" s="134"/>
      <c r="G153" s="135"/>
      <c r="H153" s="136"/>
      <c r="I153" s="128"/>
      <c r="J153" s="136"/>
    </row>
    <row r="154" spans="1:10" ht="49.35" customHeight="1" x14ac:dyDescent="0.2">
      <c r="A154" s="129"/>
      <c r="B154" s="130"/>
      <c r="C154" s="131"/>
      <c r="D154" s="132"/>
      <c r="E154" s="133"/>
      <c r="F154" s="134"/>
      <c r="G154" s="135"/>
      <c r="H154" s="136"/>
      <c r="I154" s="128"/>
      <c r="J154" s="136"/>
    </row>
    <row r="155" spans="1:10" ht="49.35" customHeight="1" x14ac:dyDescent="0.2">
      <c r="A155" s="129"/>
      <c r="B155" s="130"/>
      <c r="C155" s="131"/>
      <c r="D155" s="132"/>
      <c r="E155" s="133"/>
      <c r="F155" s="134"/>
      <c r="G155" s="135"/>
      <c r="H155" s="136"/>
      <c r="I155" s="128"/>
      <c r="J155" s="136"/>
    </row>
    <row r="156" spans="1:10" ht="49.35" customHeight="1" x14ac:dyDescent="0.2">
      <c r="A156" s="129"/>
      <c r="B156" s="130"/>
      <c r="C156" s="131"/>
      <c r="D156" s="132"/>
      <c r="E156" s="133"/>
      <c r="F156" s="134"/>
      <c r="G156" s="135"/>
      <c r="H156" s="136"/>
      <c r="I156" s="128"/>
      <c r="J156" s="136"/>
    </row>
    <row r="157" spans="1:10" ht="49.35" customHeight="1" x14ac:dyDescent="0.2">
      <c r="A157" s="129"/>
      <c r="B157" s="130"/>
      <c r="C157" s="131"/>
      <c r="D157" s="132"/>
      <c r="E157" s="133"/>
      <c r="F157" s="134"/>
      <c r="G157" s="135"/>
      <c r="H157" s="136"/>
      <c r="I157" s="128"/>
      <c r="J157" s="136"/>
    </row>
    <row r="158" spans="1:10" ht="49.35" customHeight="1" x14ac:dyDescent="0.2">
      <c r="A158" s="129"/>
      <c r="B158" s="130"/>
      <c r="C158" s="131"/>
      <c r="D158" s="132"/>
      <c r="E158" s="133"/>
      <c r="F158" s="134"/>
      <c r="G158" s="135"/>
      <c r="H158" s="136"/>
      <c r="I158" s="128"/>
      <c r="J158" s="136"/>
    </row>
    <row r="159" spans="1:10" ht="49.35" customHeight="1" x14ac:dyDescent="0.2">
      <c r="A159" s="129"/>
      <c r="B159" s="130"/>
      <c r="C159" s="131"/>
      <c r="D159" s="132"/>
      <c r="E159" s="133"/>
      <c r="F159" s="134"/>
      <c r="G159" s="135"/>
      <c r="H159" s="136"/>
      <c r="I159" s="128"/>
      <c r="J159" s="136"/>
    </row>
    <row r="160" spans="1:10" ht="49.35" customHeight="1" x14ac:dyDescent="0.2">
      <c r="A160" s="129"/>
      <c r="B160" s="130"/>
      <c r="C160" s="131"/>
      <c r="D160" s="132"/>
      <c r="E160" s="133"/>
      <c r="F160" s="134"/>
      <c r="G160" s="135"/>
      <c r="H160" s="136"/>
      <c r="I160" s="128"/>
      <c r="J160" s="136"/>
    </row>
    <row r="161" spans="1:10" ht="49.35" customHeight="1" x14ac:dyDescent="0.2">
      <c r="A161" s="129"/>
      <c r="B161" s="130"/>
      <c r="C161" s="131"/>
      <c r="D161" s="132"/>
      <c r="E161" s="133"/>
      <c r="F161" s="134"/>
      <c r="G161" s="135"/>
      <c r="H161" s="136"/>
      <c r="I161" s="128"/>
      <c r="J161" s="136"/>
    </row>
    <row r="162" spans="1:10" ht="49.35" customHeight="1" x14ac:dyDescent="0.2">
      <c r="A162" s="129"/>
      <c r="B162" s="130"/>
      <c r="C162" s="131"/>
      <c r="D162" s="132"/>
      <c r="E162" s="133"/>
      <c r="F162" s="134"/>
      <c r="G162" s="135"/>
      <c r="H162" s="136"/>
      <c r="I162" s="128"/>
      <c r="J162" s="136"/>
    </row>
    <row r="163" spans="1:10" ht="49.35" customHeight="1" x14ac:dyDescent="0.2">
      <c r="A163" s="129"/>
      <c r="B163" s="130"/>
      <c r="C163" s="131"/>
      <c r="D163" s="132"/>
      <c r="E163" s="133"/>
      <c r="F163" s="134"/>
      <c r="G163" s="135"/>
      <c r="H163" s="136"/>
      <c r="I163" s="128"/>
      <c r="J163" s="136"/>
    </row>
    <row r="164" spans="1:10" ht="49.35" customHeight="1" x14ac:dyDescent="0.2">
      <c r="A164" s="129"/>
      <c r="B164" s="130"/>
      <c r="C164" s="131"/>
      <c r="D164" s="132"/>
      <c r="E164" s="133"/>
      <c r="F164" s="134"/>
      <c r="G164" s="135"/>
      <c r="H164" s="136"/>
      <c r="I164" s="128"/>
      <c r="J164" s="136"/>
    </row>
    <row r="165" spans="1:10" ht="49.35" customHeight="1" x14ac:dyDescent="0.2">
      <c r="A165" s="129"/>
      <c r="B165" s="130"/>
      <c r="C165" s="131"/>
      <c r="D165" s="132"/>
      <c r="E165" s="133"/>
      <c r="F165" s="134"/>
      <c r="G165" s="135"/>
      <c r="H165" s="136"/>
      <c r="I165" s="128"/>
      <c r="J165" s="136"/>
    </row>
    <row r="166" spans="1:10" ht="49.35" customHeight="1" x14ac:dyDescent="0.2">
      <c r="A166" s="129"/>
      <c r="B166" s="130"/>
      <c r="C166" s="131"/>
      <c r="D166" s="132"/>
      <c r="E166" s="133"/>
      <c r="F166" s="134"/>
      <c r="G166" s="135"/>
      <c r="H166" s="136"/>
      <c r="I166" s="128"/>
      <c r="J166" s="136"/>
    </row>
    <row r="167" spans="1:10" ht="49.35" customHeight="1" x14ac:dyDescent="0.2">
      <c r="A167" s="129"/>
      <c r="B167" s="130"/>
      <c r="C167" s="131"/>
      <c r="D167" s="132"/>
      <c r="E167" s="133"/>
      <c r="F167" s="134"/>
      <c r="G167" s="135"/>
      <c r="H167" s="136"/>
      <c r="I167" s="128"/>
      <c r="J167" s="136"/>
    </row>
    <row r="168" spans="1:10" ht="49.35" customHeight="1" x14ac:dyDescent="0.2">
      <c r="A168" s="129"/>
      <c r="B168" s="130"/>
      <c r="C168" s="131"/>
      <c r="D168" s="132"/>
      <c r="E168" s="133"/>
      <c r="F168" s="134"/>
      <c r="G168" s="135"/>
      <c r="H168" s="136"/>
      <c r="I168" s="128"/>
      <c r="J168" s="136"/>
    </row>
    <row r="169" spans="1:10" ht="49.35" customHeight="1" x14ac:dyDescent="0.2">
      <c r="A169" s="129"/>
      <c r="B169" s="130"/>
      <c r="C169" s="131"/>
      <c r="D169" s="132"/>
      <c r="E169" s="133"/>
      <c r="F169" s="134"/>
      <c r="G169" s="135"/>
      <c r="H169" s="136"/>
      <c r="I169" s="128"/>
      <c r="J169" s="136"/>
    </row>
    <row r="170" spans="1:10" ht="49.35" customHeight="1" x14ac:dyDescent="0.2">
      <c r="A170" s="129"/>
      <c r="B170" s="130"/>
      <c r="C170" s="131"/>
      <c r="D170" s="132"/>
      <c r="E170" s="133"/>
      <c r="F170" s="134"/>
      <c r="G170" s="135"/>
      <c r="H170" s="136"/>
      <c r="I170" s="128"/>
      <c r="J170" s="136"/>
    </row>
    <row r="171" spans="1:10" ht="49.35" customHeight="1" x14ac:dyDescent="0.2">
      <c r="A171" s="129"/>
      <c r="B171" s="130"/>
      <c r="C171" s="131"/>
      <c r="D171" s="132"/>
      <c r="E171" s="133"/>
      <c r="F171" s="134"/>
      <c r="G171" s="135"/>
      <c r="H171" s="136"/>
      <c r="I171" s="128"/>
      <c r="J171" s="136"/>
    </row>
    <row r="172" spans="1:10" ht="49.35" customHeight="1" x14ac:dyDescent="0.2">
      <c r="A172" s="129"/>
      <c r="B172" s="130"/>
      <c r="C172" s="131"/>
      <c r="D172" s="132"/>
      <c r="E172" s="133"/>
      <c r="F172" s="134"/>
      <c r="G172" s="135"/>
      <c r="H172" s="136"/>
      <c r="I172" s="128"/>
      <c r="J172" s="136"/>
    </row>
    <row r="173" spans="1:10" ht="49.35" customHeight="1" x14ac:dyDescent="0.2">
      <c r="A173" s="129"/>
      <c r="B173" s="130"/>
      <c r="C173" s="131"/>
      <c r="D173" s="132"/>
      <c r="E173" s="133"/>
      <c r="F173" s="134"/>
      <c r="G173" s="135"/>
      <c r="H173" s="136"/>
      <c r="I173" s="128"/>
      <c r="J173" s="136"/>
    </row>
    <row r="174" spans="1:10" ht="49.35" customHeight="1" x14ac:dyDescent="0.2">
      <c r="A174" s="129"/>
      <c r="B174" s="130"/>
      <c r="C174" s="131"/>
      <c r="D174" s="132"/>
      <c r="E174" s="133"/>
      <c r="F174" s="134"/>
      <c r="G174" s="135"/>
      <c r="H174" s="136"/>
      <c r="I174" s="128"/>
      <c r="J174" s="136"/>
    </row>
    <row r="175" spans="1:10" ht="49.35" customHeight="1" x14ac:dyDescent="0.2">
      <c r="A175" s="129"/>
      <c r="B175" s="130"/>
      <c r="C175" s="131"/>
      <c r="D175" s="132"/>
      <c r="E175" s="133"/>
      <c r="F175" s="134"/>
      <c r="G175" s="135"/>
      <c r="H175" s="136"/>
      <c r="I175" s="128"/>
      <c r="J175" s="136"/>
    </row>
    <row r="176" spans="1:10" ht="49.35" customHeight="1" x14ac:dyDescent="0.2">
      <c r="A176" s="129"/>
      <c r="B176" s="130"/>
      <c r="C176" s="131"/>
      <c r="D176" s="132"/>
      <c r="E176" s="133"/>
      <c r="F176" s="134"/>
      <c r="G176" s="135"/>
      <c r="H176" s="136"/>
      <c r="I176" s="128"/>
      <c r="J176" s="136"/>
    </row>
    <row r="177" spans="1:10" ht="49.35" customHeight="1" x14ac:dyDescent="0.2">
      <c r="A177" s="129"/>
      <c r="B177" s="130"/>
      <c r="C177" s="131"/>
      <c r="D177" s="132"/>
      <c r="E177" s="133"/>
      <c r="F177" s="134"/>
      <c r="G177" s="135"/>
      <c r="H177" s="136"/>
      <c r="I177" s="128"/>
      <c r="J177" s="136"/>
    </row>
    <row r="178" spans="1:10" ht="49.35" customHeight="1" x14ac:dyDescent="0.2">
      <c r="A178" s="129"/>
      <c r="B178" s="130"/>
      <c r="C178" s="131"/>
      <c r="D178" s="132"/>
      <c r="E178" s="133"/>
      <c r="F178" s="134"/>
      <c r="G178" s="135"/>
      <c r="H178" s="136"/>
      <c r="I178" s="128"/>
      <c r="J178" s="136"/>
    </row>
    <row r="179" spans="1:10" ht="49.35" customHeight="1" x14ac:dyDescent="0.2">
      <c r="A179" s="129"/>
      <c r="B179" s="130"/>
      <c r="C179" s="131"/>
      <c r="D179" s="132"/>
      <c r="E179" s="133"/>
      <c r="F179" s="134"/>
      <c r="G179" s="135"/>
      <c r="H179" s="136"/>
      <c r="I179" s="128"/>
      <c r="J179" s="136"/>
    </row>
    <row r="180" spans="1:10" ht="49.35" customHeight="1" x14ac:dyDescent="0.2">
      <c r="A180" s="129"/>
      <c r="B180" s="130"/>
      <c r="C180" s="131"/>
      <c r="D180" s="132"/>
      <c r="E180" s="133"/>
      <c r="F180" s="134"/>
      <c r="G180" s="135"/>
      <c r="H180" s="136"/>
      <c r="I180" s="128"/>
      <c r="J180" s="136"/>
    </row>
    <row r="181" spans="1:10" ht="49.35" customHeight="1" x14ac:dyDescent="0.2">
      <c r="A181" s="129"/>
      <c r="B181" s="130"/>
      <c r="C181" s="131"/>
      <c r="D181" s="132"/>
      <c r="E181" s="133"/>
      <c r="F181" s="134"/>
      <c r="G181" s="135"/>
      <c r="H181" s="136"/>
      <c r="I181" s="128"/>
      <c r="J181" s="136"/>
    </row>
    <row r="182" spans="1:10" ht="49.35" customHeight="1" x14ac:dyDescent="0.2">
      <c r="A182" s="129"/>
      <c r="B182" s="130"/>
      <c r="C182" s="131"/>
      <c r="D182" s="132"/>
      <c r="E182" s="133"/>
      <c r="F182" s="134"/>
      <c r="G182" s="135"/>
      <c r="H182" s="136"/>
      <c r="I182" s="128"/>
      <c r="J182" s="136"/>
    </row>
    <row r="183" spans="1:10" ht="49.35" customHeight="1" x14ac:dyDescent="0.2">
      <c r="A183" s="129"/>
      <c r="B183" s="130"/>
      <c r="C183" s="131"/>
      <c r="D183" s="132"/>
      <c r="E183" s="133"/>
      <c r="F183" s="134"/>
      <c r="G183" s="135"/>
      <c r="H183" s="136"/>
      <c r="I183" s="128"/>
      <c r="J183" s="136"/>
    </row>
    <row r="184" spans="1:10" ht="49.35" customHeight="1" x14ac:dyDescent="0.2">
      <c r="A184" s="129"/>
      <c r="B184" s="130"/>
      <c r="C184" s="131"/>
      <c r="D184" s="132"/>
      <c r="E184" s="133"/>
      <c r="F184" s="134"/>
      <c r="G184" s="135"/>
      <c r="H184" s="136"/>
      <c r="I184" s="128"/>
      <c r="J184" s="136"/>
    </row>
    <row r="185" spans="1:10" ht="49.35" customHeight="1" x14ac:dyDescent="0.2">
      <c r="A185" s="129"/>
      <c r="B185" s="130"/>
      <c r="C185" s="131"/>
      <c r="D185" s="132"/>
      <c r="E185" s="133"/>
      <c r="F185" s="134"/>
      <c r="G185" s="135"/>
      <c r="H185" s="136"/>
      <c r="I185" s="128"/>
      <c r="J185" s="136"/>
    </row>
    <row r="186" spans="1:10" ht="49.35" customHeight="1" x14ac:dyDescent="0.2">
      <c r="A186" s="129"/>
      <c r="B186" s="130"/>
      <c r="C186" s="131"/>
      <c r="D186" s="132"/>
      <c r="E186" s="133"/>
      <c r="F186" s="134"/>
      <c r="G186" s="135"/>
      <c r="H186" s="136"/>
      <c r="I186" s="128"/>
      <c r="J186" s="136"/>
    </row>
    <row r="187" spans="1:10" ht="49.35" customHeight="1" x14ac:dyDescent="0.2">
      <c r="A187" s="129"/>
      <c r="B187" s="130"/>
      <c r="C187" s="131"/>
      <c r="D187" s="132"/>
      <c r="E187" s="133"/>
      <c r="F187" s="134"/>
      <c r="G187" s="135"/>
      <c r="H187" s="136"/>
      <c r="I187" s="128"/>
      <c r="J187" s="136"/>
    </row>
    <row r="188" spans="1:10" ht="49.35" customHeight="1" x14ac:dyDescent="0.2">
      <c r="A188" s="129"/>
      <c r="B188" s="130"/>
      <c r="C188" s="131"/>
      <c r="D188" s="132"/>
      <c r="E188" s="133"/>
      <c r="F188" s="134"/>
      <c r="G188" s="135"/>
      <c r="H188" s="136"/>
      <c r="I188" s="128"/>
      <c r="J188" s="136"/>
    </row>
    <row r="189" spans="1:10" ht="49.35" customHeight="1" x14ac:dyDescent="0.2">
      <c r="A189" s="129"/>
      <c r="B189" s="130"/>
      <c r="C189" s="131"/>
      <c r="D189" s="132"/>
      <c r="E189" s="133"/>
      <c r="F189" s="134"/>
      <c r="G189" s="135"/>
      <c r="H189" s="136"/>
      <c r="I189" s="128"/>
      <c r="J189" s="136"/>
    </row>
    <row r="190" spans="1:10" ht="49.35" customHeight="1" x14ac:dyDescent="0.2">
      <c r="A190" s="129"/>
      <c r="B190" s="130"/>
      <c r="C190" s="131"/>
      <c r="D190" s="132"/>
      <c r="E190" s="133"/>
      <c r="F190" s="134"/>
      <c r="G190" s="135"/>
      <c r="H190" s="136"/>
      <c r="I190" s="128"/>
      <c r="J190" s="136"/>
    </row>
    <row r="191" spans="1:10" ht="49.35" customHeight="1" x14ac:dyDescent="0.2">
      <c r="A191" s="129"/>
      <c r="B191" s="130"/>
      <c r="C191" s="131"/>
      <c r="D191" s="132"/>
      <c r="E191" s="133"/>
      <c r="F191" s="134"/>
      <c r="G191" s="135"/>
      <c r="H191" s="136"/>
      <c r="I191" s="128"/>
      <c r="J191" s="136"/>
    </row>
    <row r="192" spans="1:10" ht="49.35" customHeight="1" x14ac:dyDescent="0.2">
      <c r="A192" s="129"/>
      <c r="B192" s="130"/>
      <c r="C192" s="131"/>
      <c r="D192" s="132"/>
      <c r="E192" s="133"/>
      <c r="F192" s="134"/>
      <c r="G192" s="135"/>
      <c r="H192" s="136"/>
      <c r="I192" s="128"/>
      <c r="J192" s="136"/>
    </row>
    <row r="193" spans="1:10" ht="49.35" customHeight="1" x14ac:dyDescent="0.2">
      <c r="A193" s="129"/>
      <c r="B193" s="130"/>
      <c r="C193" s="131"/>
      <c r="D193" s="132"/>
      <c r="E193" s="133"/>
      <c r="F193" s="134"/>
      <c r="G193" s="135"/>
      <c r="H193" s="136"/>
      <c r="I193" s="128"/>
      <c r="J193" s="136"/>
    </row>
    <row r="194" spans="1:10" ht="49.35" customHeight="1" x14ac:dyDescent="0.2">
      <c r="A194" s="129"/>
      <c r="B194" s="130"/>
      <c r="C194" s="131"/>
      <c r="D194" s="132"/>
      <c r="E194" s="133"/>
      <c r="F194" s="134"/>
      <c r="G194" s="135"/>
      <c r="H194" s="136"/>
      <c r="I194" s="128"/>
      <c r="J194" s="136"/>
    </row>
    <row r="195" spans="1:10" ht="49.35" customHeight="1" x14ac:dyDescent="0.2">
      <c r="A195" s="129"/>
      <c r="B195" s="130"/>
      <c r="C195" s="131"/>
      <c r="D195" s="132"/>
      <c r="E195" s="133"/>
      <c r="F195" s="134"/>
      <c r="G195" s="135"/>
      <c r="H195" s="136"/>
      <c r="I195" s="128"/>
      <c r="J195" s="136"/>
    </row>
    <row r="196" spans="1:10" ht="49.35" customHeight="1" x14ac:dyDescent="0.2">
      <c r="A196" s="129"/>
      <c r="B196" s="130"/>
      <c r="C196" s="131"/>
      <c r="D196" s="132"/>
      <c r="E196" s="133"/>
      <c r="F196" s="134"/>
      <c r="G196" s="135"/>
      <c r="H196" s="136"/>
      <c r="I196" s="128"/>
      <c r="J196" s="136"/>
    </row>
    <row r="197" spans="1:10" ht="49.35" customHeight="1" x14ac:dyDescent="0.2">
      <c r="A197" s="129"/>
      <c r="B197" s="130"/>
      <c r="C197" s="131"/>
      <c r="D197" s="132"/>
      <c r="E197" s="133"/>
      <c r="F197" s="134"/>
      <c r="G197" s="135"/>
      <c r="H197" s="136"/>
      <c r="I197" s="128"/>
      <c r="J197" s="136"/>
    </row>
    <row r="198" spans="1:10" ht="49.35" customHeight="1" x14ac:dyDescent="0.2">
      <c r="A198" s="129"/>
      <c r="B198" s="130"/>
      <c r="C198" s="131"/>
      <c r="D198" s="132"/>
      <c r="E198" s="133"/>
      <c r="F198" s="134"/>
      <c r="G198" s="135"/>
      <c r="H198" s="136"/>
      <c r="I198" s="128"/>
      <c r="J198" s="136"/>
    </row>
    <row r="199" spans="1:10" ht="49.35" customHeight="1" x14ac:dyDescent="0.2">
      <c r="A199" s="129"/>
      <c r="B199" s="130"/>
      <c r="C199" s="131"/>
      <c r="D199" s="132"/>
      <c r="E199" s="133"/>
      <c r="F199" s="134"/>
      <c r="G199" s="135"/>
      <c r="H199" s="136"/>
      <c r="I199" s="128"/>
      <c r="J199" s="136"/>
    </row>
    <row r="200" spans="1:10" ht="49.35" customHeight="1" x14ac:dyDescent="0.2">
      <c r="A200" s="129"/>
      <c r="B200" s="130"/>
      <c r="C200" s="131"/>
      <c r="D200" s="132"/>
      <c r="E200" s="133"/>
      <c r="F200" s="134"/>
      <c r="G200" s="135"/>
      <c r="H200" s="136"/>
      <c r="I200" s="128"/>
      <c r="J200" s="136"/>
    </row>
    <row r="201" spans="1:10" ht="49.35" customHeight="1" x14ac:dyDescent="0.2">
      <c r="A201" s="129"/>
      <c r="B201" s="130"/>
      <c r="C201" s="131"/>
      <c r="D201" s="132"/>
      <c r="E201" s="133"/>
      <c r="F201" s="134"/>
      <c r="G201" s="135"/>
      <c r="H201" s="136"/>
      <c r="I201" s="128"/>
      <c r="J201" s="136"/>
    </row>
    <row r="202" spans="1:10" ht="49.35" customHeight="1" x14ac:dyDescent="0.2">
      <c r="A202" s="129"/>
      <c r="B202" s="130"/>
      <c r="C202" s="131"/>
      <c r="D202" s="132"/>
      <c r="E202" s="133"/>
      <c r="F202" s="134"/>
      <c r="G202" s="135"/>
      <c r="H202" s="136"/>
      <c r="I202" s="128"/>
      <c r="J202" s="136"/>
    </row>
    <row r="203" spans="1:10" ht="49.35" customHeight="1" x14ac:dyDescent="0.2">
      <c r="A203" s="129"/>
      <c r="B203" s="130"/>
      <c r="C203" s="131"/>
      <c r="D203" s="132"/>
      <c r="E203" s="133"/>
      <c r="F203" s="134"/>
      <c r="G203" s="135"/>
      <c r="H203" s="136"/>
      <c r="I203" s="128"/>
      <c r="J203" s="136"/>
    </row>
    <row r="204" spans="1:10" ht="49.35" customHeight="1" x14ac:dyDescent="0.2">
      <c r="A204" s="129"/>
      <c r="B204" s="130"/>
      <c r="C204" s="131"/>
      <c r="D204" s="132"/>
      <c r="E204" s="133"/>
      <c r="F204" s="134"/>
      <c r="G204" s="135"/>
      <c r="H204" s="136"/>
      <c r="I204" s="128"/>
      <c r="J204" s="136"/>
    </row>
    <row r="205" spans="1:10" ht="49.35" customHeight="1" x14ac:dyDescent="0.2">
      <c r="A205" s="129"/>
      <c r="B205" s="130"/>
      <c r="C205" s="131"/>
      <c r="D205" s="132"/>
      <c r="E205" s="133"/>
      <c r="F205" s="134"/>
      <c r="G205" s="135"/>
      <c r="H205" s="136"/>
      <c r="I205" s="128"/>
      <c r="J205" s="136"/>
    </row>
    <row r="206" spans="1:10" ht="49.35" customHeight="1" x14ac:dyDescent="0.2">
      <c r="A206" s="129"/>
      <c r="B206" s="130"/>
      <c r="C206" s="131"/>
      <c r="D206" s="132"/>
      <c r="E206" s="133"/>
      <c r="F206" s="134"/>
      <c r="G206" s="135"/>
      <c r="H206" s="136"/>
      <c r="I206" s="128"/>
      <c r="J206" s="136"/>
    </row>
    <row r="207" spans="1:10" ht="49.35" customHeight="1" x14ac:dyDescent="0.2">
      <c r="A207" s="129"/>
      <c r="B207" s="130"/>
      <c r="C207" s="131"/>
      <c r="D207" s="132"/>
      <c r="E207" s="133"/>
      <c r="F207" s="134"/>
      <c r="G207" s="135"/>
      <c r="H207" s="136"/>
      <c r="I207" s="128"/>
      <c r="J207" s="136"/>
    </row>
  </sheetData>
  <sheetProtection algorithmName="SHA-512" hashValue="FgAyL0RLvPSPD3/lYzxDuN7wxkbWB3uk7mnu2s8ZPLnaPs9sBX8I1NalJaLD3fCD8LtYkS9arl+coWgWrmMwCw==" saltValue="fbNWXSNi9rYk2DSmcntR1Q==" spinCount="100000" sheet="1" objects="1" scenarios="1"/>
  <mergeCells count="1">
    <mergeCell ref="E4:H4"/>
  </mergeCells>
  <dataValidations count="1">
    <dataValidation type="whole" operator="greaterThanOrEqual" allowBlank="1" showInputMessage="1" showErrorMessage="1" errorTitle="This field requires whole number" error="Please input a positive, whole number (no decimals), e.g. 0, 1, 10, 123" sqref="C8:D207" xr:uid="{BFDFA4F1-5B78-4AFF-B3FE-29D3B8D0C351}">
      <formula1>0</formula1>
    </dataValidation>
  </dataValidations>
  <pageMargins left="0.7" right="0.7" top="0.75" bottom="0.75" header="0.511811023622047" footer="0.511811023622047"/>
  <pageSetup paperSize="9" orientation="portrait" horizontalDpi="300" verticalDpi="300"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XFD606"/>
  <sheetViews>
    <sheetView zoomScaleNormal="100" workbookViewId="0">
      <pane ySplit="6" topLeftCell="A7" activePane="bottomLeft" state="frozen"/>
      <selection pane="bottomLeft" activeCell="D7" sqref="D7"/>
    </sheetView>
  </sheetViews>
  <sheetFormatPr defaultColWidth="8.7109375" defaultRowHeight="33" customHeight="1" x14ac:dyDescent="0.2"/>
  <cols>
    <col min="1" max="4" width="23.5703125" style="54" customWidth="1"/>
    <col min="5" max="5" width="21.140625" style="54" customWidth="1"/>
    <col min="6" max="6" width="40.28515625" style="54" customWidth="1"/>
    <col min="16338" max="16384" width="11.5703125" style="2" customWidth="1"/>
  </cols>
  <sheetData>
    <row r="1" spans="1:21 16338:16384" s="18" customFormat="1" ht="36" customHeight="1" x14ac:dyDescent="0.2">
      <c r="A1" s="55"/>
      <c r="B1" s="231"/>
      <c r="C1" s="45"/>
      <c r="D1" s="46"/>
      <c r="E1" s="55"/>
      <c r="F1" s="42"/>
      <c r="G1" s="2"/>
      <c r="H1" s="2"/>
      <c r="I1" s="2"/>
      <c r="J1" s="2"/>
      <c r="K1" s="2"/>
      <c r="L1" s="2"/>
      <c r="M1" s="2"/>
      <c r="N1" s="2"/>
      <c r="O1" s="2"/>
      <c r="P1" s="2"/>
      <c r="Q1" s="2"/>
      <c r="R1" s="2"/>
      <c r="S1" s="2"/>
      <c r="T1" s="2"/>
      <c r="U1" s="2"/>
      <c r="XDJ1" s="2"/>
      <c r="XDK1" s="2"/>
      <c r="XDL1" s="2"/>
      <c r="XDM1" s="2"/>
      <c r="XDN1" s="2"/>
      <c r="XDO1" s="2"/>
      <c r="XDP1" s="2"/>
      <c r="XDQ1" s="2"/>
      <c r="XDR1" s="2"/>
      <c r="XDS1" s="2"/>
      <c r="XDT1" s="2"/>
      <c r="XDU1" s="2"/>
      <c r="XDV1" s="2"/>
      <c r="XDW1" s="2"/>
      <c r="XDX1" s="2"/>
      <c r="XDY1" s="2"/>
      <c r="XDZ1" s="2"/>
      <c r="XEA1" s="2"/>
      <c r="XEB1" s="2"/>
      <c r="XEC1" s="2"/>
      <c r="XED1" s="2"/>
      <c r="XEE1" s="2"/>
      <c r="XEF1" s="2"/>
      <c r="XEG1" s="2"/>
      <c r="XEH1" s="2"/>
      <c r="XEI1" s="2"/>
      <c r="XEJ1" s="2"/>
      <c r="XEK1" s="2"/>
      <c r="XEL1" s="2"/>
      <c r="XEM1" s="2"/>
      <c r="XEN1" s="2"/>
      <c r="XEO1" s="2"/>
      <c r="XEP1" s="2"/>
      <c r="XEQ1" s="2"/>
      <c r="XER1" s="2"/>
      <c r="XES1" s="2"/>
      <c r="XET1" s="2"/>
      <c r="XEU1" s="2"/>
      <c r="XEV1" s="2"/>
      <c r="XEW1" s="2"/>
      <c r="XEX1" s="2"/>
      <c r="XEY1" s="2"/>
      <c r="XEZ1" s="2"/>
      <c r="XFA1" s="2"/>
      <c r="XFB1" s="2"/>
      <c r="XFC1" s="2"/>
      <c r="XFD1" s="2"/>
    </row>
    <row r="2" spans="1:21 16338:16384" s="18" customFormat="1" ht="36" customHeight="1" x14ac:dyDescent="0.2">
      <c r="A2" s="55"/>
      <c r="B2" s="231"/>
      <c r="C2" s="42"/>
      <c r="D2" s="55"/>
      <c r="E2" s="44"/>
      <c r="F2" s="45"/>
      <c r="G2" s="2"/>
      <c r="H2" s="2"/>
      <c r="I2" s="2"/>
      <c r="J2" s="2"/>
      <c r="K2" s="2"/>
      <c r="L2" s="2"/>
      <c r="M2" s="2"/>
      <c r="N2" s="2"/>
      <c r="O2" s="2"/>
      <c r="P2" s="2"/>
      <c r="Q2" s="2"/>
      <c r="R2" s="2"/>
      <c r="S2" s="2"/>
      <c r="T2" s="2"/>
      <c r="U2" s="2"/>
      <c r="XDJ2" s="2"/>
      <c r="XDK2" s="2"/>
      <c r="XDL2" s="2"/>
      <c r="XDM2" s="2"/>
      <c r="XDN2" s="2"/>
      <c r="XDO2" s="2"/>
      <c r="XDP2" s="2"/>
      <c r="XDQ2" s="2"/>
      <c r="XDR2" s="2"/>
      <c r="XDS2" s="2"/>
      <c r="XDT2" s="2"/>
      <c r="XDU2" s="2"/>
      <c r="XDV2" s="2"/>
      <c r="XDW2" s="2"/>
      <c r="XDX2" s="2"/>
      <c r="XDY2" s="2"/>
      <c r="XDZ2" s="2"/>
      <c r="XEA2" s="2"/>
      <c r="XEB2" s="2"/>
      <c r="XEC2" s="2"/>
      <c r="XED2" s="2"/>
      <c r="XEE2" s="2"/>
      <c r="XEF2" s="2"/>
      <c r="XEG2" s="2"/>
      <c r="XEH2" s="2"/>
      <c r="XEI2" s="2"/>
      <c r="XEJ2" s="2"/>
      <c r="XEK2" s="2"/>
      <c r="XEL2" s="2"/>
      <c r="XEM2" s="2"/>
      <c r="XEN2" s="2"/>
      <c r="XEO2" s="2"/>
      <c r="XEP2" s="2"/>
      <c r="XEQ2" s="2"/>
      <c r="XER2" s="2"/>
      <c r="XES2" s="2"/>
      <c r="XET2" s="2"/>
      <c r="XEU2" s="2"/>
      <c r="XEV2" s="2"/>
      <c r="XEW2" s="2"/>
      <c r="XEX2" s="2"/>
      <c r="XEY2" s="2"/>
      <c r="XEZ2" s="2"/>
      <c r="XFA2" s="2"/>
      <c r="XFB2" s="2"/>
      <c r="XFC2" s="2"/>
      <c r="XFD2" s="2"/>
    </row>
    <row r="3" spans="1:21 16338:16384" s="44" customFormat="1" ht="12.75" x14ac:dyDescent="0.2">
      <c r="A3" s="119" t="s">
        <v>84</v>
      </c>
      <c r="B3" s="120" t="s">
        <v>85</v>
      </c>
      <c r="C3" s="121"/>
      <c r="D3" s="122"/>
      <c r="E3" s="122"/>
      <c r="F3" s="122"/>
      <c r="G3" s="2"/>
      <c r="H3" s="2"/>
      <c r="I3" s="2"/>
      <c r="J3" s="2"/>
      <c r="K3" s="2"/>
      <c r="L3" s="2"/>
      <c r="M3" s="2"/>
      <c r="N3" s="2"/>
      <c r="O3" s="2"/>
      <c r="P3" s="2"/>
      <c r="Q3" s="2"/>
      <c r="R3" s="2"/>
      <c r="S3" s="2"/>
      <c r="T3" s="2"/>
      <c r="U3" s="2"/>
      <c r="XDJ3" s="2"/>
      <c r="XDK3" s="2"/>
      <c r="XDL3" s="2"/>
      <c r="XDM3" s="2"/>
      <c r="XDN3" s="2"/>
      <c r="XDO3" s="2"/>
      <c r="XDP3" s="2"/>
      <c r="XDQ3" s="2"/>
      <c r="XDR3" s="2"/>
      <c r="XDS3" s="2"/>
      <c r="XDT3" s="2"/>
      <c r="XDU3" s="2"/>
      <c r="XDV3" s="2"/>
      <c r="XDW3" s="2"/>
      <c r="XDX3" s="2"/>
      <c r="XDY3" s="2"/>
      <c r="XDZ3" s="2"/>
      <c r="XEA3" s="2"/>
      <c r="XEB3" s="2"/>
      <c r="XEC3" s="2"/>
      <c r="XED3" s="2"/>
      <c r="XEE3" s="2"/>
      <c r="XEF3" s="2"/>
      <c r="XEG3" s="2"/>
      <c r="XEH3" s="2"/>
      <c r="XEI3" s="2"/>
      <c r="XEJ3" s="2"/>
      <c r="XEK3" s="2"/>
      <c r="XEL3" s="2"/>
      <c r="XEM3" s="2"/>
      <c r="XEN3" s="2"/>
      <c r="XEO3" s="2"/>
      <c r="XEP3" s="2"/>
      <c r="XEQ3" s="2"/>
      <c r="XER3" s="2"/>
      <c r="XES3" s="2"/>
      <c r="XET3" s="2"/>
      <c r="XEU3" s="2"/>
      <c r="XEV3" s="2"/>
      <c r="XEW3" s="2"/>
      <c r="XEX3" s="2"/>
      <c r="XEY3" s="2"/>
      <c r="XEZ3" s="2"/>
      <c r="XFA3" s="2"/>
      <c r="XFB3" s="2"/>
      <c r="XFC3" s="2"/>
      <c r="XFD3" s="2"/>
    </row>
    <row r="4" spans="1:21 16338:16384" s="44" customFormat="1" ht="12.75" x14ac:dyDescent="0.2">
      <c r="A4" s="119"/>
      <c r="B4" s="123" t="s">
        <v>86</v>
      </c>
      <c r="C4" s="121"/>
      <c r="D4" s="122"/>
      <c r="E4" s="122"/>
      <c r="F4" s="122"/>
      <c r="G4" s="2"/>
      <c r="H4" s="2"/>
      <c r="I4" s="2"/>
      <c r="J4" s="2"/>
      <c r="K4" s="2"/>
      <c r="L4" s="2"/>
      <c r="M4" s="2"/>
      <c r="N4" s="2"/>
      <c r="O4" s="2"/>
      <c r="P4" s="2"/>
      <c r="Q4" s="2"/>
      <c r="R4" s="2"/>
      <c r="S4" s="2"/>
      <c r="T4" s="2"/>
      <c r="U4" s="2"/>
      <c r="XDJ4" s="2"/>
      <c r="XDK4" s="2"/>
      <c r="XDL4" s="2"/>
      <c r="XDM4" s="2"/>
      <c r="XDN4" s="2"/>
      <c r="XDO4" s="2"/>
      <c r="XDP4" s="2"/>
      <c r="XDQ4" s="2"/>
      <c r="XDR4" s="2"/>
      <c r="XDS4" s="2"/>
      <c r="XDT4" s="2"/>
      <c r="XDU4" s="2"/>
      <c r="XDV4" s="2"/>
      <c r="XDW4" s="2"/>
      <c r="XDX4" s="2"/>
      <c r="XDY4" s="2"/>
      <c r="XDZ4" s="2"/>
      <c r="XEA4" s="2"/>
      <c r="XEB4" s="2"/>
      <c r="XEC4" s="2"/>
      <c r="XED4" s="2"/>
      <c r="XEE4" s="2"/>
      <c r="XEF4" s="2"/>
      <c r="XEG4" s="2"/>
      <c r="XEH4" s="2"/>
      <c r="XEI4" s="2"/>
      <c r="XEJ4" s="2"/>
      <c r="XEK4" s="2"/>
      <c r="XEL4" s="2"/>
      <c r="XEM4" s="2"/>
      <c r="XEN4" s="2"/>
      <c r="XEO4" s="2"/>
      <c r="XEP4" s="2"/>
      <c r="XEQ4" s="2"/>
      <c r="XER4" s="2"/>
      <c r="XES4" s="2"/>
      <c r="XET4" s="2"/>
      <c r="XEU4" s="2"/>
      <c r="XEV4" s="2"/>
      <c r="XEW4" s="2"/>
      <c r="XEX4" s="2"/>
      <c r="XEY4" s="2"/>
      <c r="XEZ4" s="2"/>
      <c r="XFA4" s="2"/>
      <c r="XFB4" s="2"/>
      <c r="XFC4" s="2"/>
      <c r="XFD4" s="2"/>
    </row>
    <row r="5" spans="1:21 16338:16384" s="44" customFormat="1" ht="12.75" x14ac:dyDescent="0.2">
      <c r="A5" s="119"/>
      <c r="B5" s="123" t="s">
        <v>159</v>
      </c>
      <c r="C5" s="121"/>
      <c r="D5" s="122"/>
      <c r="E5" s="122"/>
      <c r="F5" s="124"/>
      <c r="G5" s="2"/>
      <c r="H5" s="2"/>
      <c r="I5" s="2"/>
      <c r="J5" s="2"/>
      <c r="K5" s="2"/>
      <c r="L5" s="2"/>
      <c r="M5" s="2"/>
      <c r="N5" s="2"/>
      <c r="O5" s="2"/>
      <c r="P5" s="2"/>
      <c r="Q5" s="2"/>
      <c r="R5" s="2"/>
      <c r="S5" s="2"/>
      <c r="T5" s="2"/>
      <c r="U5" s="2"/>
      <c r="XDJ5" s="2"/>
      <c r="XDK5" s="2"/>
      <c r="XDL5" s="2"/>
      <c r="XDM5" s="2"/>
      <c r="XDN5" s="2"/>
      <c r="XDO5" s="2"/>
      <c r="XDP5" s="2"/>
      <c r="XDQ5" s="2"/>
      <c r="XDR5" s="2"/>
      <c r="XDS5" s="2"/>
      <c r="XDT5" s="2"/>
      <c r="XDU5" s="2"/>
      <c r="XDV5" s="2"/>
      <c r="XDW5" s="2"/>
      <c r="XDX5" s="2"/>
      <c r="XDY5" s="2"/>
      <c r="XDZ5" s="2"/>
      <c r="XEA5" s="2"/>
      <c r="XEB5" s="2"/>
      <c r="XEC5" s="2"/>
      <c r="XED5" s="2"/>
      <c r="XEE5" s="2"/>
      <c r="XEF5" s="2"/>
      <c r="XEG5" s="2"/>
      <c r="XEH5" s="2"/>
      <c r="XEI5" s="2"/>
      <c r="XEJ5" s="2"/>
      <c r="XEK5" s="2"/>
      <c r="XEL5" s="2"/>
      <c r="XEM5" s="2"/>
      <c r="XEN5" s="2"/>
      <c r="XEO5" s="2"/>
      <c r="XEP5" s="2"/>
      <c r="XEQ5" s="2"/>
      <c r="XER5" s="2"/>
      <c r="XES5" s="2"/>
      <c r="XET5" s="2"/>
      <c r="XEU5" s="2"/>
      <c r="XEV5" s="2"/>
      <c r="XEW5" s="2"/>
      <c r="XEX5" s="2"/>
      <c r="XEY5" s="2"/>
      <c r="XEZ5" s="2"/>
      <c r="XFA5" s="2"/>
      <c r="XFB5" s="2"/>
      <c r="XFC5" s="2"/>
      <c r="XFD5" s="2"/>
    </row>
    <row r="6" spans="1:21 16338:16384" s="5" customFormat="1" ht="33" customHeight="1" x14ac:dyDescent="0.2">
      <c r="A6" s="50" t="s">
        <v>73</v>
      </c>
      <c r="B6" s="50" t="s">
        <v>87</v>
      </c>
      <c r="C6" s="51" t="s">
        <v>88</v>
      </c>
      <c r="D6" s="52" t="s">
        <v>89</v>
      </c>
      <c r="E6" s="51" t="s">
        <v>90</v>
      </c>
      <c r="F6" s="51" t="s">
        <v>91</v>
      </c>
      <c r="G6" s="2"/>
      <c r="H6" s="2"/>
      <c r="I6" s="2"/>
      <c r="J6" s="2"/>
      <c r="K6" s="2"/>
      <c r="L6" s="2"/>
      <c r="M6" s="2"/>
      <c r="N6" s="2"/>
      <c r="O6" s="2"/>
      <c r="P6" s="2"/>
      <c r="Q6" s="2"/>
      <c r="R6" s="2"/>
      <c r="S6" s="2"/>
      <c r="T6" s="2"/>
      <c r="U6" s="2"/>
      <c r="XDJ6" s="2"/>
      <c r="XDK6" s="2"/>
      <c r="XDL6" s="2"/>
      <c r="XDM6" s="2"/>
      <c r="XDN6" s="2"/>
      <c r="XDO6" s="2"/>
      <c r="XDP6" s="2"/>
      <c r="XDQ6" s="2"/>
      <c r="XDR6" s="2"/>
      <c r="XDS6" s="2"/>
      <c r="XDT6" s="2"/>
      <c r="XDU6" s="2"/>
      <c r="XDV6" s="2"/>
      <c r="XDW6" s="2"/>
      <c r="XDX6" s="2"/>
      <c r="XDY6" s="2"/>
      <c r="XDZ6" s="2"/>
      <c r="XEA6" s="2"/>
      <c r="XEB6" s="2"/>
      <c r="XEC6" s="2"/>
      <c r="XED6" s="2"/>
      <c r="XEE6" s="2"/>
      <c r="XEF6" s="2"/>
      <c r="XEG6" s="2"/>
      <c r="XEH6" s="2"/>
      <c r="XEI6" s="2"/>
      <c r="XEJ6" s="2"/>
      <c r="XEK6" s="2"/>
      <c r="XEL6" s="2"/>
      <c r="XEM6" s="2"/>
      <c r="XEN6" s="2"/>
      <c r="XEO6" s="2"/>
      <c r="XEP6" s="2"/>
      <c r="XEQ6" s="2"/>
      <c r="XER6" s="2"/>
      <c r="XES6" s="2"/>
      <c r="XET6" s="2"/>
      <c r="XEU6" s="2"/>
      <c r="XEV6" s="2"/>
      <c r="XEW6" s="2"/>
      <c r="XEX6" s="2"/>
      <c r="XEY6" s="2"/>
      <c r="XEZ6" s="2"/>
      <c r="XFA6" s="2"/>
      <c r="XFB6" s="2"/>
      <c r="XFC6" s="2"/>
      <c r="XFD6" s="2"/>
    </row>
    <row r="7" spans="1:21 16338:16384" s="5" customFormat="1" ht="33" customHeight="1" x14ac:dyDescent="0.2">
      <c r="A7" s="128" t="s">
        <v>83</v>
      </c>
      <c r="B7" s="137">
        <v>1</v>
      </c>
      <c r="C7" s="131">
        <v>1</v>
      </c>
      <c r="D7" s="132">
        <v>1</v>
      </c>
      <c r="E7" s="131">
        <v>215</v>
      </c>
      <c r="F7" s="138"/>
      <c r="G7" s="2"/>
      <c r="H7" s="2"/>
      <c r="I7" s="2"/>
      <c r="J7" s="2"/>
      <c r="K7" s="2"/>
      <c r="L7" s="2"/>
      <c r="M7" s="2"/>
      <c r="N7" s="2"/>
      <c r="O7" s="2"/>
      <c r="P7" s="2"/>
      <c r="Q7" s="2"/>
      <c r="R7" s="2"/>
      <c r="S7" s="2"/>
      <c r="T7" s="2"/>
      <c r="U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c r="XEN7" s="2"/>
      <c r="XEO7" s="2"/>
      <c r="XEP7" s="2"/>
      <c r="XEQ7" s="2"/>
      <c r="XER7" s="2"/>
      <c r="XES7" s="2"/>
      <c r="XET7" s="2"/>
      <c r="XEU7" s="2"/>
      <c r="XEV7" s="2"/>
      <c r="XEW7" s="2"/>
      <c r="XEX7" s="2"/>
      <c r="XEY7" s="2"/>
      <c r="XEZ7" s="2"/>
      <c r="XFA7" s="2"/>
      <c r="XFB7" s="2"/>
      <c r="XFC7" s="2"/>
      <c r="XFD7" s="2"/>
    </row>
    <row r="8" spans="1:21 16338:16384" s="5" customFormat="1" ht="33" customHeight="1" x14ac:dyDescent="0.2">
      <c r="A8" s="128"/>
      <c r="B8" s="137"/>
      <c r="C8" s="131"/>
      <c r="D8" s="132"/>
      <c r="E8" s="131"/>
      <c r="F8" s="138"/>
      <c r="G8" s="2"/>
      <c r="H8" s="2"/>
      <c r="I8" s="2"/>
      <c r="J8" s="2"/>
      <c r="K8" s="2"/>
      <c r="L8" s="2"/>
      <c r="M8" s="2"/>
      <c r="N8" s="2"/>
      <c r="O8" s="2"/>
      <c r="P8" s="2"/>
      <c r="Q8" s="2"/>
      <c r="R8" s="2"/>
      <c r="S8" s="2"/>
      <c r="T8" s="2"/>
      <c r="U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c r="XEN8" s="2"/>
      <c r="XEO8" s="2"/>
      <c r="XEP8" s="2"/>
      <c r="XEQ8" s="2"/>
      <c r="XER8" s="2"/>
      <c r="XES8" s="2"/>
      <c r="XET8" s="2"/>
      <c r="XEU8" s="2"/>
      <c r="XEV8" s="2"/>
      <c r="XEW8" s="2"/>
      <c r="XEX8" s="2"/>
      <c r="XEY8" s="2"/>
      <c r="XEZ8" s="2"/>
      <c r="XFA8" s="2"/>
      <c r="XFB8" s="2"/>
      <c r="XFC8" s="2"/>
      <c r="XFD8" s="2"/>
    </row>
    <row r="9" spans="1:21 16338:16384" ht="33" customHeight="1" x14ac:dyDescent="0.2">
      <c r="A9" s="128"/>
      <c r="B9" s="137"/>
      <c r="C9" s="131"/>
      <c r="D9" s="132"/>
      <c r="E9" s="131"/>
      <c r="F9" s="138"/>
    </row>
    <row r="10" spans="1:21 16338:16384" ht="33" customHeight="1" x14ac:dyDescent="0.2">
      <c r="A10" s="128"/>
      <c r="B10" s="137"/>
      <c r="C10" s="131"/>
      <c r="D10" s="132"/>
      <c r="E10" s="131"/>
      <c r="F10" s="138"/>
    </row>
    <row r="11" spans="1:21 16338:16384" ht="33" customHeight="1" x14ac:dyDescent="0.2">
      <c r="A11" s="128"/>
      <c r="B11" s="137"/>
      <c r="C11" s="131"/>
      <c r="D11" s="132"/>
      <c r="E11" s="131"/>
      <c r="F11" s="138"/>
    </row>
    <row r="12" spans="1:21 16338:16384" ht="33" customHeight="1" x14ac:dyDescent="0.2">
      <c r="A12" s="128"/>
      <c r="B12" s="137"/>
      <c r="C12" s="131"/>
      <c r="D12" s="132"/>
      <c r="E12" s="131"/>
      <c r="F12" s="138"/>
    </row>
    <row r="13" spans="1:21 16338:16384" ht="33" customHeight="1" x14ac:dyDescent="0.2">
      <c r="A13" s="128"/>
      <c r="B13" s="137"/>
      <c r="C13" s="131"/>
      <c r="D13" s="132"/>
      <c r="E13" s="131"/>
      <c r="F13" s="138"/>
    </row>
    <row r="14" spans="1:21 16338:16384" ht="33" customHeight="1" x14ac:dyDescent="0.2">
      <c r="A14" s="128"/>
      <c r="B14" s="137"/>
      <c r="C14" s="131"/>
      <c r="D14" s="132"/>
      <c r="E14" s="131"/>
      <c r="F14" s="138"/>
    </row>
    <row r="15" spans="1:21 16338:16384" ht="33" customHeight="1" x14ac:dyDescent="0.2">
      <c r="A15" s="128"/>
      <c r="B15" s="137"/>
      <c r="C15" s="131"/>
      <c r="D15" s="132"/>
      <c r="E15" s="131"/>
      <c r="F15" s="138"/>
    </row>
    <row r="16" spans="1:21 16338:16384" ht="33" customHeight="1" x14ac:dyDescent="0.2">
      <c r="A16" s="128"/>
      <c r="B16" s="137"/>
      <c r="C16" s="131"/>
      <c r="D16" s="132"/>
      <c r="E16" s="131"/>
      <c r="F16" s="138"/>
    </row>
    <row r="17" spans="1:6" ht="33" customHeight="1" x14ac:dyDescent="0.2">
      <c r="A17" s="128"/>
      <c r="B17" s="137"/>
      <c r="C17" s="131"/>
      <c r="D17" s="132"/>
      <c r="E17" s="131"/>
      <c r="F17" s="138"/>
    </row>
    <row r="18" spans="1:6" ht="33" customHeight="1" x14ac:dyDescent="0.2">
      <c r="A18" s="128"/>
      <c r="B18" s="137"/>
      <c r="C18" s="131"/>
      <c r="D18" s="132"/>
      <c r="E18" s="131"/>
      <c r="F18" s="138"/>
    </row>
    <row r="19" spans="1:6" ht="33" customHeight="1" x14ac:dyDescent="0.2">
      <c r="A19" s="128"/>
      <c r="B19" s="137"/>
      <c r="C19" s="131"/>
      <c r="D19" s="132"/>
      <c r="E19" s="131"/>
      <c r="F19" s="138"/>
    </row>
    <row r="20" spans="1:6" ht="33" customHeight="1" x14ac:dyDescent="0.2">
      <c r="A20" s="128"/>
      <c r="B20" s="137"/>
      <c r="C20" s="131"/>
      <c r="D20" s="132"/>
      <c r="E20" s="131"/>
      <c r="F20" s="138"/>
    </row>
    <row r="21" spans="1:6" ht="33" customHeight="1" x14ac:dyDescent="0.2">
      <c r="A21" s="128"/>
      <c r="B21" s="137"/>
      <c r="C21" s="131"/>
      <c r="D21" s="132"/>
      <c r="E21" s="131"/>
      <c r="F21" s="138"/>
    </row>
    <row r="22" spans="1:6" ht="33" customHeight="1" x14ac:dyDescent="0.2">
      <c r="A22" s="128"/>
      <c r="B22" s="137"/>
      <c r="C22" s="131"/>
      <c r="D22" s="132"/>
      <c r="E22" s="131"/>
      <c r="F22" s="138"/>
    </row>
    <row r="23" spans="1:6" ht="33" customHeight="1" x14ac:dyDescent="0.2">
      <c r="A23" s="128"/>
      <c r="B23" s="137"/>
      <c r="C23" s="131"/>
      <c r="D23" s="132"/>
      <c r="E23" s="131"/>
      <c r="F23" s="138"/>
    </row>
    <row r="24" spans="1:6" ht="33" customHeight="1" x14ac:dyDescent="0.2">
      <c r="A24" s="128"/>
      <c r="B24" s="137"/>
      <c r="C24" s="131"/>
      <c r="D24" s="132"/>
      <c r="E24" s="131"/>
      <c r="F24" s="138"/>
    </row>
    <row r="25" spans="1:6" ht="33" customHeight="1" x14ac:dyDescent="0.2">
      <c r="A25" s="128"/>
      <c r="B25" s="137"/>
      <c r="C25" s="131"/>
      <c r="D25" s="132"/>
      <c r="E25" s="131"/>
      <c r="F25" s="138"/>
    </row>
    <row r="26" spans="1:6" ht="33" customHeight="1" x14ac:dyDescent="0.2">
      <c r="A26" s="128"/>
      <c r="B26" s="137"/>
      <c r="C26" s="131"/>
      <c r="D26" s="132"/>
      <c r="E26" s="131"/>
      <c r="F26" s="138"/>
    </row>
    <row r="27" spans="1:6" ht="33" customHeight="1" x14ac:dyDescent="0.2">
      <c r="A27" s="128"/>
      <c r="B27" s="137"/>
      <c r="C27" s="131"/>
      <c r="D27" s="132"/>
      <c r="E27" s="131"/>
      <c r="F27" s="138"/>
    </row>
    <row r="28" spans="1:6" ht="33" customHeight="1" x14ac:dyDescent="0.2">
      <c r="A28" s="128"/>
      <c r="B28" s="137"/>
      <c r="C28" s="131"/>
      <c r="D28" s="132"/>
      <c r="E28" s="131"/>
      <c r="F28" s="138"/>
    </row>
    <row r="29" spans="1:6" ht="33" customHeight="1" x14ac:dyDescent="0.2">
      <c r="A29" s="128"/>
      <c r="B29" s="137"/>
      <c r="C29" s="131"/>
      <c r="D29" s="132"/>
      <c r="E29" s="131"/>
      <c r="F29" s="138"/>
    </row>
    <row r="30" spans="1:6" ht="33" customHeight="1" x14ac:dyDescent="0.2">
      <c r="A30" s="128"/>
      <c r="B30" s="137"/>
      <c r="C30" s="131"/>
      <c r="D30" s="132"/>
      <c r="E30" s="131"/>
      <c r="F30" s="138"/>
    </row>
    <row r="31" spans="1:6" ht="33" customHeight="1" x14ac:dyDescent="0.2">
      <c r="A31" s="128"/>
      <c r="B31" s="137"/>
      <c r="C31" s="131"/>
      <c r="D31" s="132"/>
      <c r="E31" s="131"/>
      <c r="F31" s="138"/>
    </row>
    <row r="32" spans="1:6" ht="33" customHeight="1" x14ac:dyDescent="0.2">
      <c r="A32" s="128"/>
      <c r="B32" s="137"/>
      <c r="C32" s="131"/>
      <c r="D32" s="132"/>
      <c r="E32" s="131"/>
      <c r="F32" s="138"/>
    </row>
    <row r="33" spans="1:6" ht="33" customHeight="1" x14ac:dyDescent="0.2">
      <c r="A33" s="128"/>
      <c r="B33" s="137"/>
      <c r="C33" s="131"/>
      <c r="D33" s="132"/>
      <c r="E33" s="131"/>
      <c r="F33" s="138"/>
    </row>
    <row r="34" spans="1:6" ht="33" customHeight="1" x14ac:dyDescent="0.2">
      <c r="A34" s="128"/>
      <c r="B34" s="137"/>
      <c r="C34" s="131"/>
      <c r="D34" s="132"/>
      <c r="E34" s="131"/>
      <c r="F34" s="138"/>
    </row>
    <row r="35" spans="1:6" ht="33" customHeight="1" x14ac:dyDescent="0.2">
      <c r="A35" s="128"/>
      <c r="B35" s="137"/>
      <c r="C35" s="131"/>
      <c r="D35" s="132"/>
      <c r="E35" s="131"/>
      <c r="F35" s="138"/>
    </row>
    <row r="36" spans="1:6" ht="33" customHeight="1" x14ac:dyDescent="0.2">
      <c r="A36" s="128"/>
      <c r="B36" s="137"/>
      <c r="C36" s="131"/>
      <c r="D36" s="132"/>
      <c r="E36" s="131"/>
      <c r="F36" s="138"/>
    </row>
    <row r="37" spans="1:6" ht="33" customHeight="1" x14ac:dyDescent="0.2">
      <c r="A37" s="128"/>
      <c r="B37" s="137"/>
      <c r="C37" s="131"/>
      <c r="D37" s="132"/>
      <c r="E37" s="131"/>
      <c r="F37" s="138"/>
    </row>
    <row r="38" spans="1:6" ht="33" customHeight="1" x14ac:dyDescent="0.2">
      <c r="A38" s="128"/>
      <c r="B38" s="137"/>
      <c r="C38" s="131"/>
      <c r="D38" s="132"/>
      <c r="E38" s="131"/>
      <c r="F38" s="138"/>
    </row>
    <row r="39" spans="1:6" ht="33" customHeight="1" x14ac:dyDescent="0.2">
      <c r="A39" s="128"/>
      <c r="B39" s="137"/>
      <c r="C39" s="131"/>
      <c r="D39" s="132"/>
      <c r="E39" s="131"/>
      <c r="F39" s="138"/>
    </row>
    <row r="40" spans="1:6" ht="33" customHeight="1" x14ac:dyDescent="0.2">
      <c r="A40" s="128"/>
      <c r="B40" s="137"/>
      <c r="C40" s="131"/>
      <c r="D40" s="132"/>
      <c r="E40" s="131"/>
      <c r="F40" s="138"/>
    </row>
    <row r="41" spans="1:6" ht="33" customHeight="1" x14ac:dyDescent="0.2">
      <c r="A41" s="128"/>
      <c r="B41" s="137"/>
      <c r="C41" s="131"/>
      <c r="D41" s="132"/>
      <c r="E41" s="131"/>
      <c r="F41" s="138"/>
    </row>
    <row r="42" spans="1:6" ht="33" customHeight="1" x14ac:dyDescent="0.2">
      <c r="A42" s="128"/>
      <c r="B42" s="137"/>
      <c r="C42" s="131"/>
      <c r="D42" s="132"/>
      <c r="E42" s="131"/>
      <c r="F42" s="138"/>
    </row>
    <row r="43" spans="1:6" ht="33" customHeight="1" x14ac:dyDescent="0.2">
      <c r="A43" s="128"/>
      <c r="B43" s="137"/>
      <c r="C43" s="131"/>
      <c r="D43" s="132"/>
      <c r="E43" s="131"/>
      <c r="F43" s="138"/>
    </row>
    <row r="44" spans="1:6" ht="33" customHeight="1" x14ac:dyDescent="0.2">
      <c r="A44" s="128"/>
      <c r="B44" s="137"/>
      <c r="C44" s="131"/>
      <c r="D44" s="132"/>
      <c r="E44" s="131"/>
      <c r="F44" s="138"/>
    </row>
    <row r="45" spans="1:6" ht="33" customHeight="1" x14ac:dyDescent="0.2">
      <c r="A45" s="128"/>
      <c r="B45" s="137"/>
      <c r="C45" s="131"/>
      <c r="D45" s="132"/>
      <c r="E45" s="131"/>
      <c r="F45" s="138"/>
    </row>
    <row r="46" spans="1:6" ht="33" customHeight="1" x14ac:dyDescent="0.2">
      <c r="A46" s="128"/>
      <c r="B46" s="137"/>
      <c r="C46" s="131"/>
      <c r="D46" s="132"/>
      <c r="E46" s="131"/>
      <c r="F46" s="138"/>
    </row>
    <row r="47" spans="1:6" ht="33" customHeight="1" x14ac:dyDescent="0.2">
      <c r="A47" s="128"/>
      <c r="B47" s="137"/>
      <c r="C47" s="131"/>
      <c r="D47" s="132"/>
      <c r="E47" s="131"/>
      <c r="F47" s="138"/>
    </row>
    <row r="48" spans="1:6" ht="33" customHeight="1" x14ac:dyDescent="0.2">
      <c r="A48" s="128"/>
      <c r="B48" s="137"/>
      <c r="C48" s="131"/>
      <c r="D48" s="132"/>
      <c r="E48" s="131"/>
      <c r="F48" s="138"/>
    </row>
    <row r="49" spans="1:6" ht="33" customHeight="1" x14ac:dyDescent="0.2">
      <c r="A49" s="128"/>
      <c r="B49" s="137"/>
      <c r="C49" s="131"/>
      <c r="D49" s="132"/>
      <c r="E49" s="131"/>
      <c r="F49" s="138"/>
    </row>
    <row r="50" spans="1:6" ht="33" customHeight="1" x14ac:dyDescent="0.2">
      <c r="A50" s="128"/>
      <c r="B50" s="137"/>
      <c r="C50" s="131"/>
      <c r="D50" s="132"/>
      <c r="E50" s="131"/>
      <c r="F50" s="138"/>
    </row>
    <row r="51" spans="1:6" ht="33" customHeight="1" x14ac:dyDescent="0.2">
      <c r="A51" s="128"/>
      <c r="B51" s="137"/>
      <c r="C51" s="131"/>
      <c r="D51" s="132"/>
      <c r="E51" s="131"/>
      <c r="F51" s="138"/>
    </row>
    <row r="52" spans="1:6" ht="33" customHeight="1" x14ac:dyDescent="0.2">
      <c r="A52" s="128"/>
      <c r="B52" s="137"/>
      <c r="C52" s="131"/>
      <c r="D52" s="132"/>
      <c r="E52" s="131"/>
      <c r="F52" s="138"/>
    </row>
    <row r="53" spans="1:6" ht="33" customHeight="1" x14ac:dyDescent="0.2">
      <c r="A53" s="128"/>
      <c r="B53" s="137"/>
      <c r="C53" s="131"/>
      <c r="D53" s="132"/>
      <c r="E53" s="131"/>
      <c r="F53" s="138"/>
    </row>
    <row r="54" spans="1:6" ht="33" customHeight="1" x14ac:dyDescent="0.2">
      <c r="A54" s="128"/>
      <c r="B54" s="137"/>
      <c r="C54" s="131"/>
      <c r="D54" s="132"/>
      <c r="E54" s="131"/>
      <c r="F54" s="138"/>
    </row>
    <row r="55" spans="1:6" ht="33" customHeight="1" x14ac:dyDescent="0.2">
      <c r="A55" s="128"/>
      <c r="B55" s="137"/>
      <c r="C55" s="131"/>
      <c r="D55" s="132"/>
      <c r="E55" s="131"/>
      <c r="F55" s="138"/>
    </row>
    <row r="56" spans="1:6" ht="33" customHeight="1" x14ac:dyDescent="0.2">
      <c r="A56" s="128"/>
      <c r="B56" s="137"/>
      <c r="C56" s="131"/>
      <c r="D56" s="132"/>
      <c r="E56" s="131"/>
      <c r="F56" s="138"/>
    </row>
    <row r="57" spans="1:6" ht="33" customHeight="1" x14ac:dyDescent="0.2">
      <c r="A57" s="128"/>
      <c r="B57" s="137"/>
      <c r="C57" s="131"/>
      <c r="D57" s="132"/>
      <c r="E57" s="131"/>
      <c r="F57" s="138"/>
    </row>
    <row r="58" spans="1:6" ht="33" customHeight="1" x14ac:dyDescent="0.2">
      <c r="A58" s="128"/>
      <c r="B58" s="137"/>
      <c r="C58" s="131"/>
      <c r="D58" s="132"/>
      <c r="E58" s="131"/>
      <c r="F58" s="138"/>
    </row>
    <row r="59" spans="1:6" ht="33" customHeight="1" x14ac:dyDescent="0.2">
      <c r="A59" s="128"/>
      <c r="B59" s="137"/>
      <c r="C59" s="131"/>
      <c r="D59" s="132"/>
      <c r="E59" s="131"/>
      <c r="F59" s="138"/>
    </row>
    <row r="60" spans="1:6" ht="33" customHeight="1" x14ac:dyDescent="0.2">
      <c r="A60" s="128"/>
      <c r="B60" s="137"/>
      <c r="C60" s="131"/>
      <c r="D60" s="132"/>
      <c r="E60" s="131"/>
      <c r="F60" s="138"/>
    </row>
    <row r="61" spans="1:6" ht="33" customHeight="1" x14ac:dyDescent="0.2">
      <c r="A61" s="128"/>
      <c r="B61" s="137"/>
      <c r="C61" s="131"/>
      <c r="D61" s="132"/>
      <c r="E61" s="131"/>
      <c r="F61" s="138"/>
    </row>
    <row r="62" spans="1:6" ht="33" customHeight="1" x14ac:dyDescent="0.2">
      <c r="A62" s="128"/>
      <c r="B62" s="137"/>
      <c r="C62" s="131"/>
      <c r="D62" s="132"/>
      <c r="E62" s="131"/>
      <c r="F62" s="138"/>
    </row>
    <row r="63" spans="1:6" ht="33" customHeight="1" x14ac:dyDescent="0.2">
      <c r="A63" s="128"/>
      <c r="B63" s="137"/>
      <c r="C63" s="131"/>
      <c r="D63" s="132"/>
      <c r="E63" s="131"/>
      <c r="F63" s="138"/>
    </row>
    <row r="64" spans="1:6" ht="33" customHeight="1" x14ac:dyDescent="0.2">
      <c r="A64" s="128"/>
      <c r="B64" s="137"/>
      <c r="C64" s="131"/>
      <c r="D64" s="132"/>
      <c r="E64" s="131"/>
      <c r="F64" s="138"/>
    </row>
    <row r="65" spans="1:6" ht="33" customHeight="1" x14ac:dyDescent="0.2">
      <c r="A65" s="128"/>
      <c r="B65" s="137"/>
      <c r="C65" s="131"/>
      <c r="D65" s="132"/>
      <c r="E65" s="131"/>
      <c r="F65" s="138"/>
    </row>
    <row r="66" spans="1:6" ht="33" customHeight="1" x14ac:dyDescent="0.2">
      <c r="A66" s="128"/>
      <c r="B66" s="137"/>
      <c r="C66" s="131"/>
      <c r="D66" s="132"/>
      <c r="E66" s="131"/>
      <c r="F66" s="138"/>
    </row>
    <row r="67" spans="1:6" ht="33" customHeight="1" x14ac:dyDescent="0.2">
      <c r="A67" s="128"/>
      <c r="B67" s="137"/>
      <c r="C67" s="131"/>
      <c r="D67" s="132"/>
      <c r="E67" s="131"/>
      <c r="F67" s="138"/>
    </row>
    <row r="68" spans="1:6" ht="33" customHeight="1" x14ac:dyDescent="0.2">
      <c r="A68" s="128"/>
      <c r="B68" s="137"/>
      <c r="C68" s="131"/>
      <c r="D68" s="132"/>
      <c r="E68" s="131"/>
      <c r="F68" s="138"/>
    </row>
    <row r="69" spans="1:6" ht="33" customHeight="1" x14ac:dyDescent="0.2">
      <c r="A69" s="128"/>
      <c r="B69" s="137"/>
      <c r="C69" s="131"/>
      <c r="D69" s="132"/>
      <c r="E69" s="131"/>
      <c r="F69" s="138"/>
    </row>
    <row r="70" spans="1:6" ht="33" customHeight="1" x14ac:dyDescent="0.2">
      <c r="A70" s="128"/>
      <c r="B70" s="137"/>
      <c r="C70" s="131"/>
      <c r="D70" s="132"/>
      <c r="E70" s="131"/>
      <c r="F70" s="138"/>
    </row>
    <row r="71" spans="1:6" ht="33" customHeight="1" x14ac:dyDescent="0.2">
      <c r="A71" s="128"/>
      <c r="B71" s="137"/>
      <c r="C71" s="131"/>
      <c r="D71" s="132"/>
      <c r="E71" s="131"/>
      <c r="F71" s="138"/>
    </row>
    <row r="72" spans="1:6" ht="33" customHeight="1" x14ac:dyDescent="0.2">
      <c r="A72" s="128"/>
      <c r="B72" s="137"/>
      <c r="C72" s="131"/>
      <c r="D72" s="132"/>
      <c r="E72" s="131"/>
      <c r="F72" s="138"/>
    </row>
    <row r="73" spans="1:6" ht="33" customHeight="1" x14ac:dyDescent="0.2">
      <c r="A73" s="128"/>
      <c r="B73" s="137"/>
      <c r="C73" s="131"/>
      <c r="D73" s="132"/>
      <c r="E73" s="131"/>
      <c r="F73" s="138"/>
    </row>
    <row r="74" spans="1:6" ht="33" customHeight="1" x14ac:dyDescent="0.2">
      <c r="A74" s="128"/>
      <c r="B74" s="137"/>
      <c r="C74" s="131"/>
      <c r="D74" s="132"/>
      <c r="E74" s="131"/>
      <c r="F74" s="138"/>
    </row>
    <row r="75" spans="1:6" ht="33" customHeight="1" x14ac:dyDescent="0.2">
      <c r="A75" s="128"/>
      <c r="B75" s="137"/>
      <c r="C75" s="131"/>
      <c r="D75" s="132"/>
      <c r="E75" s="131"/>
      <c r="F75" s="138"/>
    </row>
    <row r="76" spans="1:6" ht="33" customHeight="1" x14ac:dyDescent="0.2">
      <c r="A76" s="128"/>
      <c r="B76" s="137"/>
      <c r="C76" s="131"/>
      <c r="D76" s="132"/>
      <c r="E76" s="131"/>
      <c r="F76" s="138"/>
    </row>
    <row r="77" spans="1:6" ht="33" customHeight="1" x14ac:dyDescent="0.2">
      <c r="A77" s="128"/>
      <c r="B77" s="137"/>
      <c r="C77" s="131"/>
      <c r="D77" s="132"/>
      <c r="E77" s="131"/>
      <c r="F77" s="138"/>
    </row>
    <row r="78" spans="1:6" ht="33" customHeight="1" x14ac:dyDescent="0.2">
      <c r="A78" s="128"/>
      <c r="B78" s="137"/>
      <c r="C78" s="131"/>
      <c r="D78" s="132"/>
      <c r="E78" s="131"/>
      <c r="F78" s="138"/>
    </row>
    <row r="79" spans="1:6" ht="33" customHeight="1" x14ac:dyDescent="0.2">
      <c r="A79" s="128"/>
      <c r="B79" s="137"/>
      <c r="C79" s="131"/>
      <c r="D79" s="132"/>
      <c r="E79" s="131"/>
      <c r="F79" s="138"/>
    </row>
    <row r="80" spans="1:6" ht="33" customHeight="1" x14ac:dyDescent="0.2">
      <c r="A80" s="128"/>
      <c r="B80" s="137"/>
      <c r="C80" s="131"/>
      <c r="D80" s="132"/>
      <c r="E80" s="131"/>
      <c r="F80" s="138"/>
    </row>
    <row r="81" spans="1:6" ht="33" customHeight="1" x14ac:dyDescent="0.2">
      <c r="A81" s="128"/>
      <c r="B81" s="137"/>
      <c r="C81" s="131"/>
      <c r="D81" s="132"/>
      <c r="E81" s="131"/>
      <c r="F81" s="138"/>
    </row>
    <row r="82" spans="1:6" ht="33" customHeight="1" x14ac:dyDescent="0.2">
      <c r="A82" s="128"/>
      <c r="B82" s="137"/>
      <c r="C82" s="131"/>
      <c r="D82" s="132"/>
      <c r="E82" s="131"/>
      <c r="F82" s="138"/>
    </row>
    <row r="83" spans="1:6" ht="33" customHeight="1" x14ac:dyDescent="0.2">
      <c r="A83" s="128"/>
      <c r="B83" s="137"/>
      <c r="C83" s="131"/>
      <c r="D83" s="132"/>
      <c r="E83" s="131"/>
      <c r="F83" s="138"/>
    </row>
    <row r="84" spans="1:6" ht="33" customHeight="1" x14ac:dyDescent="0.2">
      <c r="A84" s="128"/>
      <c r="B84" s="137"/>
      <c r="C84" s="131"/>
      <c r="D84" s="132"/>
      <c r="E84" s="131"/>
      <c r="F84" s="138"/>
    </row>
    <row r="85" spans="1:6" ht="33" customHeight="1" x14ac:dyDescent="0.2">
      <c r="A85" s="128"/>
      <c r="B85" s="137"/>
      <c r="C85" s="131"/>
      <c r="D85" s="132"/>
      <c r="E85" s="131"/>
      <c r="F85" s="138"/>
    </row>
    <row r="86" spans="1:6" ht="33" customHeight="1" x14ac:dyDescent="0.2">
      <c r="A86" s="128"/>
      <c r="B86" s="137"/>
      <c r="C86" s="131"/>
      <c r="D86" s="132"/>
      <c r="E86" s="131"/>
      <c r="F86" s="138"/>
    </row>
    <row r="87" spans="1:6" ht="33" customHeight="1" x14ac:dyDescent="0.2">
      <c r="A87" s="128"/>
      <c r="B87" s="137"/>
      <c r="C87" s="131"/>
      <c r="D87" s="132"/>
      <c r="E87" s="131"/>
      <c r="F87" s="138"/>
    </row>
    <row r="88" spans="1:6" ht="33" customHeight="1" x14ac:dyDescent="0.2">
      <c r="A88" s="128"/>
      <c r="B88" s="137"/>
      <c r="C88" s="131"/>
      <c r="D88" s="132"/>
      <c r="E88" s="131"/>
      <c r="F88" s="138"/>
    </row>
    <row r="89" spans="1:6" ht="33" customHeight="1" x14ac:dyDescent="0.2">
      <c r="A89" s="128"/>
      <c r="B89" s="137"/>
      <c r="C89" s="131"/>
      <c r="D89" s="132"/>
      <c r="E89" s="131"/>
      <c r="F89" s="138"/>
    </row>
    <row r="90" spans="1:6" ht="33" customHeight="1" x14ac:dyDescent="0.2">
      <c r="A90" s="128"/>
      <c r="B90" s="137"/>
      <c r="C90" s="131"/>
      <c r="D90" s="132"/>
      <c r="E90" s="131"/>
      <c r="F90" s="138"/>
    </row>
    <row r="91" spans="1:6" ht="33" customHeight="1" x14ac:dyDescent="0.2">
      <c r="A91" s="128"/>
      <c r="B91" s="137"/>
      <c r="C91" s="131"/>
      <c r="D91" s="132"/>
      <c r="E91" s="131"/>
      <c r="F91" s="138"/>
    </row>
    <row r="92" spans="1:6" ht="33" customHeight="1" x14ac:dyDescent="0.2">
      <c r="A92" s="128"/>
      <c r="B92" s="137"/>
      <c r="C92" s="131"/>
      <c r="D92" s="132"/>
      <c r="E92" s="131"/>
      <c r="F92" s="138"/>
    </row>
    <row r="93" spans="1:6" ht="33" customHeight="1" x14ac:dyDescent="0.2">
      <c r="A93" s="128"/>
      <c r="B93" s="137"/>
      <c r="C93" s="131"/>
      <c r="D93" s="132"/>
      <c r="E93" s="131"/>
      <c r="F93" s="138"/>
    </row>
    <row r="94" spans="1:6" ht="33" customHeight="1" x14ac:dyDescent="0.2">
      <c r="A94" s="128"/>
      <c r="B94" s="137"/>
      <c r="C94" s="131"/>
      <c r="D94" s="132"/>
      <c r="E94" s="131"/>
      <c r="F94" s="138"/>
    </row>
    <row r="95" spans="1:6" ht="33" customHeight="1" x14ac:dyDescent="0.2">
      <c r="A95" s="128"/>
      <c r="B95" s="137"/>
      <c r="C95" s="131"/>
      <c r="D95" s="132"/>
      <c r="E95" s="131"/>
      <c r="F95" s="138"/>
    </row>
    <row r="96" spans="1:6" ht="33" customHeight="1" x14ac:dyDescent="0.2">
      <c r="A96" s="128"/>
      <c r="B96" s="137"/>
      <c r="C96" s="131"/>
      <c r="D96" s="132"/>
      <c r="E96" s="131"/>
      <c r="F96" s="138"/>
    </row>
    <row r="97" spans="1:6" ht="33" customHeight="1" x14ac:dyDescent="0.2">
      <c r="A97" s="128"/>
      <c r="B97" s="137"/>
      <c r="C97" s="131"/>
      <c r="D97" s="132"/>
      <c r="E97" s="131"/>
      <c r="F97" s="138"/>
    </row>
    <row r="98" spans="1:6" ht="33" customHeight="1" x14ac:dyDescent="0.2">
      <c r="A98" s="128"/>
      <c r="B98" s="137"/>
      <c r="C98" s="131"/>
      <c r="D98" s="132"/>
      <c r="E98" s="131"/>
      <c r="F98" s="138"/>
    </row>
    <row r="99" spans="1:6" ht="33" customHeight="1" x14ac:dyDescent="0.2">
      <c r="A99" s="128"/>
      <c r="B99" s="137"/>
      <c r="C99" s="131"/>
      <c r="D99" s="132"/>
      <c r="E99" s="131"/>
      <c r="F99" s="138"/>
    </row>
    <row r="100" spans="1:6" ht="33" customHeight="1" x14ac:dyDescent="0.2">
      <c r="A100" s="128"/>
      <c r="B100" s="137"/>
      <c r="C100" s="131"/>
      <c r="D100" s="132"/>
      <c r="E100" s="131"/>
      <c r="F100" s="138"/>
    </row>
    <row r="101" spans="1:6" ht="33" customHeight="1" x14ac:dyDescent="0.2">
      <c r="A101" s="128"/>
      <c r="B101" s="137"/>
      <c r="C101" s="131"/>
      <c r="D101" s="132"/>
      <c r="E101" s="131"/>
      <c r="F101" s="138"/>
    </row>
    <row r="102" spans="1:6" ht="33" customHeight="1" x14ac:dyDescent="0.2">
      <c r="A102" s="128"/>
      <c r="B102" s="137"/>
      <c r="C102" s="131"/>
      <c r="D102" s="132"/>
      <c r="E102" s="131"/>
      <c r="F102" s="138"/>
    </row>
    <row r="103" spans="1:6" ht="33" customHeight="1" x14ac:dyDescent="0.2">
      <c r="A103" s="128"/>
      <c r="B103" s="137"/>
      <c r="C103" s="131"/>
      <c r="D103" s="132"/>
      <c r="E103" s="131"/>
      <c r="F103" s="138"/>
    </row>
    <row r="104" spans="1:6" ht="33" customHeight="1" x14ac:dyDescent="0.2">
      <c r="A104" s="128"/>
      <c r="B104" s="137"/>
      <c r="C104" s="131"/>
      <c r="D104" s="132"/>
      <c r="E104" s="131"/>
      <c r="F104" s="138"/>
    </row>
    <row r="105" spans="1:6" ht="33" customHeight="1" x14ac:dyDescent="0.2">
      <c r="A105" s="128"/>
      <c r="B105" s="137"/>
      <c r="C105" s="131"/>
      <c r="D105" s="132"/>
      <c r="E105" s="131"/>
      <c r="F105" s="138"/>
    </row>
    <row r="106" spans="1:6" ht="33" customHeight="1" x14ac:dyDescent="0.2">
      <c r="A106" s="128"/>
      <c r="B106" s="137"/>
      <c r="C106" s="131"/>
      <c r="D106" s="132"/>
      <c r="E106" s="131"/>
      <c r="F106" s="138"/>
    </row>
    <row r="107" spans="1:6" ht="33" customHeight="1" x14ac:dyDescent="0.2">
      <c r="A107" s="128"/>
      <c r="B107" s="137"/>
      <c r="C107" s="131"/>
      <c r="D107" s="132"/>
      <c r="E107" s="131"/>
      <c r="F107" s="138"/>
    </row>
    <row r="108" spans="1:6" ht="33" customHeight="1" x14ac:dyDescent="0.2">
      <c r="A108" s="128"/>
      <c r="B108" s="137"/>
      <c r="C108" s="131"/>
      <c r="D108" s="132"/>
      <c r="E108" s="131"/>
      <c r="F108" s="138"/>
    </row>
    <row r="109" spans="1:6" ht="33" customHeight="1" x14ac:dyDescent="0.2">
      <c r="A109" s="128"/>
      <c r="B109" s="137"/>
      <c r="C109" s="131"/>
      <c r="D109" s="132"/>
      <c r="E109" s="131"/>
      <c r="F109" s="138"/>
    </row>
    <row r="110" spans="1:6" ht="33" customHeight="1" x14ac:dyDescent="0.2">
      <c r="A110" s="128"/>
      <c r="B110" s="137"/>
      <c r="C110" s="131"/>
      <c r="D110" s="132"/>
      <c r="E110" s="131"/>
      <c r="F110" s="138"/>
    </row>
    <row r="111" spans="1:6" ht="33" customHeight="1" x14ac:dyDescent="0.2">
      <c r="A111" s="128"/>
      <c r="B111" s="137"/>
      <c r="C111" s="131"/>
      <c r="D111" s="132"/>
      <c r="E111" s="131"/>
      <c r="F111" s="138"/>
    </row>
    <row r="112" spans="1:6" ht="33" customHeight="1" x14ac:dyDescent="0.2">
      <c r="A112" s="128"/>
      <c r="B112" s="137"/>
      <c r="C112" s="131"/>
      <c r="D112" s="132"/>
      <c r="E112" s="131"/>
      <c r="F112" s="138"/>
    </row>
    <row r="113" spans="1:6" ht="33" customHeight="1" x14ac:dyDescent="0.2">
      <c r="A113" s="128"/>
      <c r="B113" s="137"/>
      <c r="C113" s="131"/>
      <c r="D113" s="132"/>
      <c r="E113" s="131"/>
      <c r="F113" s="138"/>
    </row>
    <row r="114" spans="1:6" ht="33" customHeight="1" x14ac:dyDescent="0.2">
      <c r="A114" s="128"/>
      <c r="B114" s="137"/>
      <c r="C114" s="131"/>
      <c r="D114" s="132"/>
      <c r="E114" s="131"/>
      <c r="F114" s="138"/>
    </row>
    <row r="115" spans="1:6" ht="33" customHeight="1" x14ac:dyDescent="0.2">
      <c r="A115" s="128"/>
      <c r="B115" s="137"/>
      <c r="C115" s="131"/>
      <c r="D115" s="132"/>
      <c r="E115" s="131"/>
      <c r="F115" s="138"/>
    </row>
    <row r="116" spans="1:6" ht="33" customHeight="1" x14ac:dyDescent="0.2">
      <c r="A116" s="128"/>
      <c r="B116" s="137"/>
      <c r="C116" s="131"/>
      <c r="D116" s="132"/>
      <c r="E116" s="131"/>
      <c r="F116" s="138"/>
    </row>
    <row r="117" spans="1:6" ht="33" customHeight="1" x14ac:dyDescent="0.2">
      <c r="A117" s="128"/>
      <c r="B117" s="137"/>
      <c r="C117" s="131"/>
      <c r="D117" s="132"/>
      <c r="E117" s="131"/>
      <c r="F117" s="138"/>
    </row>
    <row r="118" spans="1:6" ht="33" customHeight="1" x14ac:dyDescent="0.2">
      <c r="A118" s="128"/>
      <c r="B118" s="137"/>
      <c r="C118" s="131"/>
      <c r="D118" s="132"/>
      <c r="E118" s="131"/>
      <c r="F118" s="138"/>
    </row>
    <row r="119" spans="1:6" ht="33" customHeight="1" x14ac:dyDescent="0.2">
      <c r="A119" s="128"/>
      <c r="B119" s="137"/>
      <c r="C119" s="131"/>
      <c r="D119" s="132"/>
      <c r="E119" s="131"/>
      <c r="F119" s="138"/>
    </row>
    <row r="120" spans="1:6" ht="33" customHeight="1" x14ac:dyDescent="0.2">
      <c r="A120" s="128"/>
      <c r="B120" s="137"/>
      <c r="C120" s="131"/>
      <c r="D120" s="132"/>
      <c r="E120" s="131"/>
      <c r="F120" s="138"/>
    </row>
    <row r="121" spans="1:6" ht="33" customHeight="1" x14ac:dyDescent="0.2">
      <c r="A121" s="128"/>
      <c r="B121" s="137"/>
      <c r="C121" s="131"/>
      <c r="D121" s="132"/>
      <c r="E121" s="131"/>
      <c r="F121" s="138"/>
    </row>
    <row r="122" spans="1:6" ht="33" customHeight="1" x14ac:dyDescent="0.2">
      <c r="A122" s="128"/>
      <c r="B122" s="137"/>
      <c r="C122" s="131"/>
      <c r="D122" s="132"/>
      <c r="E122" s="131"/>
      <c r="F122" s="138"/>
    </row>
    <row r="123" spans="1:6" ht="33" customHeight="1" x14ac:dyDescent="0.2">
      <c r="A123" s="128"/>
      <c r="B123" s="137"/>
      <c r="C123" s="131"/>
      <c r="D123" s="132"/>
      <c r="E123" s="131"/>
      <c r="F123" s="138"/>
    </row>
    <row r="124" spans="1:6" ht="33" customHeight="1" x14ac:dyDescent="0.2">
      <c r="A124" s="128"/>
      <c r="B124" s="137"/>
      <c r="C124" s="131"/>
      <c r="D124" s="132"/>
      <c r="E124" s="131"/>
      <c r="F124" s="138"/>
    </row>
    <row r="125" spans="1:6" ht="33" customHeight="1" x14ac:dyDescent="0.2">
      <c r="A125" s="128"/>
      <c r="B125" s="137"/>
      <c r="C125" s="131"/>
      <c r="D125" s="132"/>
      <c r="E125" s="131"/>
      <c r="F125" s="138"/>
    </row>
    <row r="126" spans="1:6" ht="33" customHeight="1" x14ac:dyDescent="0.2">
      <c r="A126" s="128"/>
      <c r="B126" s="137"/>
      <c r="C126" s="131"/>
      <c r="D126" s="132"/>
      <c r="E126" s="131"/>
      <c r="F126" s="138"/>
    </row>
    <row r="127" spans="1:6" ht="33" customHeight="1" x14ac:dyDescent="0.2">
      <c r="A127" s="128"/>
      <c r="B127" s="137"/>
      <c r="C127" s="131"/>
      <c r="D127" s="132"/>
      <c r="E127" s="131"/>
      <c r="F127" s="138"/>
    </row>
    <row r="128" spans="1:6" ht="33" customHeight="1" x14ac:dyDescent="0.2">
      <c r="A128" s="128"/>
      <c r="B128" s="137"/>
      <c r="C128" s="131"/>
      <c r="D128" s="132"/>
      <c r="E128" s="131"/>
      <c r="F128" s="138"/>
    </row>
    <row r="129" spans="1:6" ht="33" customHeight="1" x14ac:dyDescent="0.2">
      <c r="A129" s="128"/>
      <c r="B129" s="137"/>
      <c r="C129" s="131"/>
      <c r="D129" s="132"/>
      <c r="E129" s="131"/>
      <c r="F129" s="138"/>
    </row>
    <row r="130" spans="1:6" ht="33" customHeight="1" x14ac:dyDescent="0.2">
      <c r="A130" s="128"/>
      <c r="B130" s="137"/>
      <c r="C130" s="131"/>
      <c r="D130" s="132"/>
      <c r="E130" s="131"/>
      <c r="F130" s="138"/>
    </row>
    <row r="131" spans="1:6" ht="33" customHeight="1" x14ac:dyDescent="0.2">
      <c r="A131" s="128"/>
      <c r="B131" s="137"/>
      <c r="C131" s="131"/>
      <c r="D131" s="132"/>
      <c r="E131" s="131"/>
      <c r="F131" s="138"/>
    </row>
    <row r="132" spans="1:6" ht="33" customHeight="1" x14ac:dyDescent="0.2">
      <c r="A132" s="128"/>
      <c r="B132" s="137"/>
      <c r="C132" s="131"/>
      <c r="D132" s="132"/>
      <c r="E132" s="131"/>
      <c r="F132" s="138"/>
    </row>
    <row r="133" spans="1:6" ht="33" customHeight="1" x14ac:dyDescent="0.2">
      <c r="A133" s="128"/>
      <c r="B133" s="137"/>
      <c r="C133" s="131"/>
      <c r="D133" s="132"/>
      <c r="E133" s="131"/>
      <c r="F133" s="138"/>
    </row>
    <row r="134" spans="1:6" ht="33" customHeight="1" x14ac:dyDescent="0.2">
      <c r="A134" s="128"/>
      <c r="B134" s="137"/>
      <c r="C134" s="131"/>
      <c r="D134" s="132"/>
      <c r="E134" s="131"/>
      <c r="F134" s="138"/>
    </row>
    <row r="135" spans="1:6" ht="33" customHeight="1" x14ac:dyDescent="0.2">
      <c r="A135" s="128"/>
      <c r="B135" s="137"/>
      <c r="C135" s="131"/>
      <c r="D135" s="132"/>
      <c r="E135" s="131"/>
      <c r="F135" s="138"/>
    </row>
    <row r="136" spans="1:6" ht="33" customHeight="1" x14ac:dyDescent="0.2">
      <c r="A136" s="128"/>
      <c r="B136" s="137"/>
      <c r="C136" s="131"/>
      <c r="D136" s="132"/>
      <c r="E136" s="131"/>
      <c r="F136" s="138"/>
    </row>
    <row r="137" spans="1:6" ht="33" customHeight="1" x14ac:dyDescent="0.2">
      <c r="A137" s="128"/>
      <c r="B137" s="137"/>
      <c r="C137" s="131"/>
      <c r="D137" s="132"/>
      <c r="E137" s="131"/>
      <c r="F137" s="138"/>
    </row>
    <row r="138" spans="1:6" ht="33" customHeight="1" x14ac:dyDescent="0.2">
      <c r="A138" s="128"/>
      <c r="B138" s="137"/>
      <c r="C138" s="131"/>
      <c r="D138" s="132"/>
      <c r="E138" s="131"/>
      <c r="F138" s="138"/>
    </row>
    <row r="139" spans="1:6" ht="33" customHeight="1" x14ac:dyDescent="0.2">
      <c r="A139" s="128"/>
      <c r="B139" s="137"/>
      <c r="C139" s="131"/>
      <c r="D139" s="132"/>
      <c r="E139" s="131"/>
      <c r="F139" s="138"/>
    </row>
    <row r="140" spans="1:6" ht="33" customHeight="1" x14ac:dyDescent="0.2">
      <c r="A140" s="128"/>
      <c r="B140" s="137"/>
      <c r="C140" s="131"/>
      <c r="D140" s="132"/>
      <c r="E140" s="131"/>
      <c r="F140" s="138"/>
    </row>
    <row r="141" spans="1:6" ht="33" customHeight="1" x14ac:dyDescent="0.2">
      <c r="A141" s="128"/>
      <c r="B141" s="137"/>
      <c r="C141" s="131"/>
      <c r="D141" s="132"/>
      <c r="E141" s="131"/>
      <c r="F141" s="138"/>
    </row>
    <row r="142" spans="1:6" ht="33" customHeight="1" x14ac:dyDescent="0.2">
      <c r="A142" s="128"/>
      <c r="B142" s="137"/>
      <c r="C142" s="131"/>
      <c r="D142" s="132"/>
      <c r="E142" s="131"/>
      <c r="F142" s="138"/>
    </row>
    <row r="143" spans="1:6" ht="33" customHeight="1" x14ac:dyDescent="0.2">
      <c r="A143" s="128"/>
      <c r="B143" s="137"/>
      <c r="C143" s="131"/>
      <c r="D143" s="132"/>
      <c r="E143" s="131"/>
      <c r="F143" s="138"/>
    </row>
    <row r="144" spans="1:6" ht="33" customHeight="1" x14ac:dyDescent="0.2">
      <c r="A144" s="128"/>
      <c r="B144" s="137"/>
      <c r="C144" s="131"/>
      <c r="D144" s="132"/>
      <c r="E144" s="131"/>
      <c r="F144" s="138"/>
    </row>
    <row r="145" spans="1:6" ht="33" customHeight="1" x14ac:dyDescent="0.2">
      <c r="A145" s="128"/>
      <c r="B145" s="137"/>
      <c r="C145" s="131"/>
      <c r="D145" s="132"/>
      <c r="E145" s="131"/>
      <c r="F145" s="138"/>
    </row>
    <row r="146" spans="1:6" ht="33" customHeight="1" x14ac:dyDescent="0.2">
      <c r="A146" s="128"/>
      <c r="B146" s="137"/>
      <c r="C146" s="131"/>
      <c r="D146" s="132"/>
      <c r="E146" s="131"/>
      <c r="F146" s="138"/>
    </row>
    <row r="147" spans="1:6" ht="33" customHeight="1" x14ac:dyDescent="0.2">
      <c r="A147" s="128"/>
      <c r="B147" s="137"/>
      <c r="C147" s="131"/>
      <c r="D147" s="132"/>
      <c r="E147" s="131"/>
      <c r="F147" s="138"/>
    </row>
    <row r="148" spans="1:6" ht="33" customHeight="1" x14ac:dyDescent="0.2">
      <c r="A148" s="128"/>
      <c r="B148" s="137"/>
      <c r="C148" s="131"/>
      <c r="D148" s="132"/>
      <c r="E148" s="131"/>
      <c r="F148" s="138"/>
    </row>
    <row r="149" spans="1:6" ht="33" customHeight="1" x14ac:dyDescent="0.2">
      <c r="A149" s="128"/>
      <c r="B149" s="137"/>
      <c r="C149" s="131"/>
      <c r="D149" s="132"/>
      <c r="E149" s="131"/>
      <c r="F149" s="138"/>
    </row>
    <row r="150" spans="1:6" ht="33" customHeight="1" x14ac:dyDescent="0.2">
      <c r="A150" s="128"/>
      <c r="B150" s="137"/>
      <c r="C150" s="131"/>
      <c r="D150" s="132"/>
      <c r="E150" s="131"/>
      <c r="F150" s="138"/>
    </row>
    <row r="151" spans="1:6" ht="33" customHeight="1" x14ac:dyDescent="0.2">
      <c r="A151" s="128"/>
      <c r="B151" s="137"/>
      <c r="C151" s="131"/>
      <c r="D151" s="132"/>
      <c r="E151" s="131"/>
      <c r="F151" s="138"/>
    </row>
    <row r="152" spans="1:6" ht="33" customHeight="1" x14ac:dyDescent="0.2">
      <c r="A152" s="128"/>
      <c r="B152" s="137"/>
      <c r="C152" s="131"/>
      <c r="D152" s="132"/>
      <c r="E152" s="131"/>
      <c r="F152" s="138"/>
    </row>
    <row r="153" spans="1:6" ht="33" customHeight="1" x14ac:dyDescent="0.2">
      <c r="A153" s="128"/>
      <c r="B153" s="137"/>
      <c r="C153" s="131"/>
      <c r="D153" s="132"/>
      <c r="E153" s="131"/>
      <c r="F153" s="138"/>
    </row>
    <row r="154" spans="1:6" ht="33" customHeight="1" x14ac:dyDescent="0.2">
      <c r="A154" s="128"/>
      <c r="B154" s="137"/>
      <c r="C154" s="131"/>
      <c r="D154" s="132"/>
      <c r="E154" s="131"/>
      <c r="F154" s="138"/>
    </row>
    <row r="155" spans="1:6" ht="33" customHeight="1" x14ac:dyDescent="0.2">
      <c r="A155" s="128"/>
      <c r="B155" s="137"/>
      <c r="C155" s="131"/>
      <c r="D155" s="132"/>
      <c r="E155" s="131"/>
      <c r="F155" s="138"/>
    </row>
    <row r="156" spans="1:6" ht="33" customHeight="1" x14ac:dyDescent="0.2">
      <c r="A156" s="128"/>
      <c r="B156" s="137"/>
      <c r="C156" s="131"/>
      <c r="D156" s="132"/>
      <c r="E156" s="131"/>
      <c r="F156" s="138"/>
    </row>
    <row r="157" spans="1:6" ht="33" customHeight="1" x14ac:dyDescent="0.2">
      <c r="A157" s="128"/>
      <c r="B157" s="137"/>
      <c r="C157" s="131"/>
      <c r="D157" s="132"/>
      <c r="E157" s="131"/>
      <c r="F157" s="138"/>
    </row>
    <row r="158" spans="1:6" ht="33" customHeight="1" x14ac:dyDescent="0.2">
      <c r="A158" s="128"/>
      <c r="B158" s="137"/>
      <c r="C158" s="131"/>
      <c r="D158" s="132"/>
      <c r="E158" s="131"/>
      <c r="F158" s="138"/>
    </row>
    <row r="159" spans="1:6" ht="33" customHeight="1" x14ac:dyDescent="0.2">
      <c r="A159" s="128"/>
      <c r="B159" s="137"/>
      <c r="C159" s="131"/>
      <c r="D159" s="132"/>
      <c r="E159" s="131"/>
      <c r="F159" s="138"/>
    </row>
    <row r="160" spans="1:6" ht="33" customHeight="1" x14ac:dyDescent="0.2">
      <c r="A160" s="128"/>
      <c r="B160" s="137"/>
      <c r="C160" s="131"/>
      <c r="D160" s="132"/>
      <c r="E160" s="131"/>
      <c r="F160" s="138"/>
    </row>
    <row r="161" spans="1:6" ht="33" customHeight="1" x14ac:dyDescent="0.2">
      <c r="A161" s="128"/>
      <c r="B161" s="137"/>
      <c r="C161" s="131"/>
      <c r="D161" s="132"/>
      <c r="E161" s="131"/>
      <c r="F161" s="138"/>
    </row>
    <row r="162" spans="1:6" ht="33" customHeight="1" x14ac:dyDescent="0.2">
      <c r="A162" s="128"/>
      <c r="B162" s="137"/>
      <c r="C162" s="131"/>
      <c r="D162" s="132"/>
      <c r="E162" s="131"/>
      <c r="F162" s="138"/>
    </row>
    <row r="163" spans="1:6" ht="33" customHeight="1" x14ac:dyDescent="0.2">
      <c r="A163" s="128"/>
      <c r="B163" s="137"/>
      <c r="C163" s="131"/>
      <c r="D163" s="132"/>
      <c r="E163" s="131"/>
      <c r="F163" s="138"/>
    </row>
    <row r="164" spans="1:6" ht="33" customHeight="1" x14ac:dyDescent="0.2">
      <c r="A164" s="128"/>
      <c r="B164" s="137"/>
      <c r="C164" s="131"/>
      <c r="D164" s="132"/>
      <c r="E164" s="131"/>
      <c r="F164" s="138"/>
    </row>
    <row r="165" spans="1:6" ht="33" customHeight="1" x14ac:dyDescent="0.2">
      <c r="A165" s="128"/>
      <c r="B165" s="137"/>
      <c r="C165" s="131"/>
      <c r="D165" s="132"/>
      <c r="E165" s="131"/>
      <c r="F165" s="138"/>
    </row>
    <row r="166" spans="1:6" ht="33" customHeight="1" x14ac:dyDescent="0.2">
      <c r="A166" s="128"/>
      <c r="B166" s="137"/>
      <c r="C166" s="131"/>
      <c r="D166" s="132"/>
      <c r="E166" s="131"/>
      <c r="F166" s="138"/>
    </row>
    <row r="167" spans="1:6" ht="33" customHeight="1" x14ac:dyDescent="0.2">
      <c r="A167" s="128"/>
      <c r="B167" s="137"/>
      <c r="C167" s="131"/>
      <c r="D167" s="132"/>
      <c r="E167" s="131"/>
      <c r="F167" s="138"/>
    </row>
    <row r="168" spans="1:6" ht="33" customHeight="1" x14ac:dyDescent="0.2">
      <c r="A168" s="128"/>
      <c r="B168" s="137"/>
      <c r="C168" s="131"/>
      <c r="D168" s="132"/>
      <c r="E168" s="131"/>
      <c r="F168" s="138"/>
    </row>
    <row r="169" spans="1:6" ht="33" customHeight="1" x14ac:dyDescent="0.2">
      <c r="A169" s="128"/>
      <c r="B169" s="137"/>
      <c r="C169" s="131"/>
      <c r="D169" s="132"/>
      <c r="E169" s="131"/>
      <c r="F169" s="138"/>
    </row>
    <row r="170" spans="1:6" ht="33" customHeight="1" x14ac:dyDescent="0.2">
      <c r="A170" s="128"/>
      <c r="B170" s="137"/>
      <c r="C170" s="131"/>
      <c r="D170" s="132"/>
      <c r="E170" s="131"/>
      <c r="F170" s="138"/>
    </row>
    <row r="171" spans="1:6" ht="33" customHeight="1" x14ac:dyDescent="0.2">
      <c r="A171" s="128"/>
      <c r="B171" s="137"/>
      <c r="C171" s="131"/>
      <c r="D171" s="132"/>
      <c r="E171" s="131"/>
      <c r="F171" s="138"/>
    </row>
    <row r="172" spans="1:6" ht="33" customHeight="1" x14ac:dyDescent="0.2">
      <c r="A172" s="128"/>
      <c r="B172" s="137"/>
      <c r="C172" s="131"/>
      <c r="D172" s="132"/>
      <c r="E172" s="131"/>
      <c r="F172" s="138"/>
    </row>
    <row r="173" spans="1:6" ht="33" customHeight="1" x14ac:dyDescent="0.2">
      <c r="A173" s="128"/>
      <c r="B173" s="137"/>
      <c r="C173" s="131"/>
      <c r="D173" s="132"/>
      <c r="E173" s="131"/>
      <c r="F173" s="138"/>
    </row>
    <row r="174" spans="1:6" ht="33" customHeight="1" x14ac:dyDescent="0.2">
      <c r="A174" s="128"/>
      <c r="B174" s="137"/>
      <c r="C174" s="131"/>
      <c r="D174" s="132"/>
      <c r="E174" s="131"/>
      <c r="F174" s="138"/>
    </row>
    <row r="175" spans="1:6" ht="33" customHeight="1" x14ac:dyDescent="0.2">
      <c r="A175" s="128"/>
      <c r="B175" s="137"/>
      <c r="C175" s="131"/>
      <c r="D175" s="132"/>
      <c r="E175" s="131"/>
      <c r="F175" s="138"/>
    </row>
    <row r="176" spans="1:6" ht="33" customHeight="1" x14ac:dyDescent="0.2">
      <c r="A176" s="128"/>
      <c r="B176" s="137"/>
      <c r="C176" s="131"/>
      <c r="D176" s="132"/>
      <c r="E176" s="131"/>
      <c r="F176" s="138"/>
    </row>
    <row r="177" spans="1:6" ht="33" customHeight="1" x14ac:dyDescent="0.2">
      <c r="A177" s="128"/>
      <c r="B177" s="137"/>
      <c r="C177" s="131"/>
      <c r="D177" s="132"/>
      <c r="E177" s="131"/>
      <c r="F177" s="138"/>
    </row>
    <row r="178" spans="1:6" ht="33" customHeight="1" x14ac:dyDescent="0.2">
      <c r="A178" s="128"/>
      <c r="B178" s="137"/>
      <c r="C178" s="131"/>
      <c r="D178" s="132"/>
      <c r="E178" s="131"/>
      <c r="F178" s="138"/>
    </row>
    <row r="179" spans="1:6" ht="33" customHeight="1" x14ac:dyDescent="0.2">
      <c r="A179" s="128"/>
      <c r="B179" s="137"/>
      <c r="C179" s="131"/>
      <c r="D179" s="132"/>
      <c r="E179" s="131"/>
      <c r="F179" s="138"/>
    </row>
    <row r="180" spans="1:6" ht="33" customHeight="1" x14ac:dyDescent="0.2">
      <c r="A180" s="128"/>
      <c r="B180" s="137"/>
      <c r="C180" s="131"/>
      <c r="D180" s="132"/>
      <c r="E180" s="131"/>
      <c r="F180" s="138"/>
    </row>
    <row r="181" spans="1:6" ht="33" customHeight="1" x14ac:dyDescent="0.2">
      <c r="A181" s="128"/>
      <c r="B181" s="137"/>
      <c r="C181" s="131"/>
      <c r="D181" s="132"/>
      <c r="E181" s="131"/>
      <c r="F181" s="138"/>
    </row>
    <row r="182" spans="1:6" ht="33" customHeight="1" x14ac:dyDescent="0.2">
      <c r="A182" s="128"/>
      <c r="B182" s="137"/>
      <c r="C182" s="131"/>
      <c r="D182" s="132"/>
      <c r="E182" s="131"/>
      <c r="F182" s="138"/>
    </row>
    <row r="183" spans="1:6" ht="33" customHeight="1" x14ac:dyDescent="0.2">
      <c r="A183" s="128"/>
      <c r="B183" s="137"/>
      <c r="C183" s="131"/>
      <c r="D183" s="132"/>
      <c r="E183" s="131"/>
      <c r="F183" s="138"/>
    </row>
    <row r="184" spans="1:6" ht="33" customHeight="1" x14ac:dyDescent="0.2">
      <c r="A184" s="128"/>
      <c r="B184" s="137"/>
      <c r="C184" s="131"/>
      <c r="D184" s="132"/>
      <c r="E184" s="131"/>
      <c r="F184" s="138"/>
    </row>
    <row r="185" spans="1:6" ht="33" customHeight="1" x14ac:dyDescent="0.2">
      <c r="A185" s="128"/>
      <c r="B185" s="137"/>
      <c r="C185" s="131"/>
      <c r="D185" s="132"/>
      <c r="E185" s="131"/>
      <c r="F185" s="138"/>
    </row>
    <row r="186" spans="1:6" ht="33" customHeight="1" x14ac:dyDescent="0.2">
      <c r="A186" s="128"/>
      <c r="B186" s="137"/>
      <c r="C186" s="131"/>
      <c r="D186" s="132"/>
      <c r="E186" s="131"/>
      <c r="F186" s="138"/>
    </row>
    <row r="187" spans="1:6" ht="33" customHeight="1" x14ac:dyDescent="0.2">
      <c r="A187" s="128"/>
      <c r="B187" s="137"/>
      <c r="C187" s="131"/>
      <c r="D187" s="132"/>
      <c r="E187" s="131"/>
      <c r="F187" s="138"/>
    </row>
    <row r="188" spans="1:6" ht="33" customHeight="1" x14ac:dyDescent="0.2">
      <c r="A188" s="128"/>
      <c r="B188" s="137"/>
      <c r="C188" s="131"/>
      <c r="D188" s="132"/>
      <c r="E188" s="131"/>
      <c r="F188" s="138"/>
    </row>
    <row r="189" spans="1:6" ht="33" customHeight="1" x14ac:dyDescent="0.2">
      <c r="A189" s="128"/>
      <c r="B189" s="137"/>
      <c r="C189" s="131"/>
      <c r="D189" s="132"/>
      <c r="E189" s="131"/>
      <c r="F189" s="138"/>
    </row>
    <row r="190" spans="1:6" ht="33" customHeight="1" x14ac:dyDescent="0.2">
      <c r="A190" s="128"/>
      <c r="B190" s="137"/>
      <c r="C190" s="131"/>
      <c r="D190" s="132"/>
      <c r="E190" s="131"/>
      <c r="F190" s="138"/>
    </row>
    <row r="191" spans="1:6" ht="33" customHeight="1" x14ac:dyDescent="0.2">
      <c r="A191" s="128"/>
      <c r="B191" s="137"/>
      <c r="C191" s="131"/>
      <c r="D191" s="132"/>
      <c r="E191" s="131"/>
      <c r="F191" s="138"/>
    </row>
    <row r="192" spans="1:6" ht="33" customHeight="1" x14ac:dyDescent="0.2">
      <c r="A192" s="128"/>
      <c r="B192" s="137"/>
      <c r="C192" s="131"/>
      <c r="D192" s="132"/>
      <c r="E192" s="131"/>
      <c r="F192" s="138"/>
    </row>
    <row r="193" spans="1:6" ht="33" customHeight="1" x14ac:dyDescent="0.2">
      <c r="A193" s="128"/>
      <c r="B193" s="137"/>
      <c r="C193" s="131"/>
      <c r="D193" s="132"/>
      <c r="E193" s="131"/>
      <c r="F193" s="138"/>
    </row>
    <row r="194" spans="1:6" ht="33" customHeight="1" x14ac:dyDescent="0.2">
      <c r="A194" s="128"/>
      <c r="B194" s="137"/>
      <c r="C194" s="131"/>
      <c r="D194" s="132"/>
      <c r="E194" s="131"/>
      <c r="F194" s="138"/>
    </row>
    <row r="195" spans="1:6" ht="33" customHeight="1" x14ac:dyDescent="0.2">
      <c r="A195" s="128"/>
      <c r="B195" s="137"/>
      <c r="C195" s="131"/>
      <c r="D195" s="132"/>
      <c r="E195" s="131"/>
      <c r="F195" s="138"/>
    </row>
    <row r="196" spans="1:6" ht="33" customHeight="1" x14ac:dyDescent="0.2">
      <c r="A196" s="128"/>
      <c r="B196" s="137"/>
      <c r="C196" s="131"/>
      <c r="D196" s="132"/>
      <c r="E196" s="131"/>
      <c r="F196" s="138"/>
    </row>
    <row r="197" spans="1:6" ht="33" customHeight="1" x14ac:dyDescent="0.2">
      <c r="A197" s="128"/>
      <c r="B197" s="137"/>
      <c r="C197" s="131"/>
      <c r="D197" s="132"/>
      <c r="E197" s="131"/>
      <c r="F197" s="138"/>
    </row>
    <row r="198" spans="1:6" ht="33" customHeight="1" x14ac:dyDescent="0.2">
      <c r="A198" s="128"/>
      <c r="B198" s="137"/>
      <c r="C198" s="131"/>
      <c r="D198" s="132"/>
      <c r="E198" s="131"/>
      <c r="F198" s="138"/>
    </row>
    <row r="199" spans="1:6" ht="33" customHeight="1" x14ac:dyDescent="0.2">
      <c r="A199" s="128"/>
      <c r="B199" s="137"/>
      <c r="C199" s="131"/>
      <c r="D199" s="132"/>
      <c r="E199" s="131"/>
      <c r="F199" s="138"/>
    </row>
    <row r="200" spans="1:6" ht="33" customHeight="1" x14ac:dyDescent="0.2">
      <c r="A200" s="128"/>
      <c r="B200" s="137"/>
      <c r="C200" s="131"/>
      <c r="D200" s="132"/>
      <c r="E200" s="131"/>
      <c r="F200" s="138"/>
    </row>
    <row r="201" spans="1:6" ht="33" customHeight="1" x14ac:dyDescent="0.2">
      <c r="A201" s="128"/>
      <c r="B201" s="137"/>
      <c r="C201" s="131"/>
      <c r="D201" s="132"/>
      <c r="E201" s="131"/>
      <c r="F201" s="138"/>
    </row>
    <row r="202" spans="1:6" ht="33" customHeight="1" x14ac:dyDescent="0.2">
      <c r="A202" s="128"/>
      <c r="B202" s="137"/>
      <c r="C202" s="131"/>
      <c r="D202" s="132"/>
      <c r="E202" s="131"/>
      <c r="F202" s="138"/>
    </row>
    <row r="203" spans="1:6" ht="33" customHeight="1" x14ac:dyDescent="0.2">
      <c r="A203" s="128"/>
      <c r="B203" s="137"/>
      <c r="C203" s="131"/>
      <c r="D203" s="132"/>
      <c r="E203" s="131"/>
      <c r="F203" s="138"/>
    </row>
    <row r="204" spans="1:6" ht="33" customHeight="1" x14ac:dyDescent="0.2">
      <c r="A204" s="128"/>
      <c r="B204" s="137"/>
      <c r="C204" s="131"/>
      <c r="D204" s="132"/>
      <c r="E204" s="131"/>
      <c r="F204" s="138"/>
    </row>
    <row r="205" spans="1:6" ht="33" customHeight="1" x14ac:dyDescent="0.2">
      <c r="A205" s="128"/>
      <c r="B205" s="137"/>
      <c r="C205" s="131"/>
      <c r="D205" s="132"/>
      <c r="E205" s="131"/>
      <c r="F205" s="138"/>
    </row>
    <row r="206" spans="1:6" ht="33" customHeight="1" x14ac:dyDescent="0.2">
      <c r="A206" s="128"/>
      <c r="B206" s="137"/>
      <c r="C206" s="131"/>
      <c r="D206" s="132"/>
      <c r="E206" s="131"/>
      <c r="F206" s="138"/>
    </row>
    <row r="207" spans="1:6" ht="33" customHeight="1" x14ac:dyDescent="0.2">
      <c r="A207" s="128"/>
      <c r="B207" s="137"/>
      <c r="C207" s="131"/>
      <c r="D207" s="132"/>
      <c r="E207" s="131"/>
      <c r="F207" s="138"/>
    </row>
    <row r="208" spans="1:6" ht="33" customHeight="1" x14ac:dyDescent="0.2">
      <c r="A208" s="128"/>
      <c r="B208" s="137"/>
      <c r="C208" s="131"/>
      <c r="D208" s="132"/>
      <c r="E208" s="131"/>
      <c r="F208" s="138"/>
    </row>
    <row r="209" spans="1:6" ht="33" customHeight="1" x14ac:dyDescent="0.2">
      <c r="A209" s="128"/>
      <c r="B209" s="137"/>
      <c r="C209" s="131"/>
      <c r="D209" s="132"/>
      <c r="E209" s="131"/>
      <c r="F209" s="138"/>
    </row>
    <row r="210" spans="1:6" ht="33" customHeight="1" x14ac:dyDescent="0.2">
      <c r="A210" s="128"/>
      <c r="B210" s="137"/>
      <c r="C210" s="131"/>
      <c r="D210" s="132"/>
      <c r="E210" s="131"/>
      <c r="F210" s="138"/>
    </row>
    <row r="211" spans="1:6" ht="33" customHeight="1" x14ac:dyDescent="0.2">
      <c r="A211" s="128"/>
      <c r="B211" s="137"/>
      <c r="C211" s="131"/>
      <c r="D211" s="132"/>
      <c r="E211" s="131"/>
      <c r="F211" s="138"/>
    </row>
    <row r="212" spans="1:6" ht="33" customHeight="1" x14ac:dyDescent="0.2">
      <c r="A212" s="128"/>
      <c r="B212" s="137"/>
      <c r="C212" s="131"/>
      <c r="D212" s="132"/>
      <c r="E212" s="131"/>
      <c r="F212" s="138"/>
    </row>
    <row r="213" spans="1:6" ht="33" customHeight="1" x14ac:dyDescent="0.2">
      <c r="A213" s="128"/>
      <c r="B213" s="137"/>
      <c r="C213" s="131"/>
      <c r="D213" s="132"/>
      <c r="E213" s="131"/>
      <c r="F213" s="138"/>
    </row>
    <row r="214" spans="1:6" ht="33" customHeight="1" x14ac:dyDescent="0.2">
      <c r="A214" s="128"/>
      <c r="B214" s="137"/>
      <c r="C214" s="131"/>
      <c r="D214" s="132"/>
      <c r="E214" s="131"/>
      <c r="F214" s="138"/>
    </row>
    <row r="215" spans="1:6" ht="33" customHeight="1" x14ac:dyDescent="0.2">
      <c r="A215" s="128"/>
      <c r="B215" s="137"/>
      <c r="C215" s="131"/>
      <c r="D215" s="132"/>
      <c r="E215" s="131"/>
      <c r="F215" s="138"/>
    </row>
    <row r="216" spans="1:6" ht="33" customHeight="1" x14ac:dyDescent="0.2">
      <c r="A216" s="128"/>
      <c r="B216" s="137"/>
      <c r="C216" s="131"/>
      <c r="D216" s="132"/>
      <c r="E216" s="131"/>
      <c r="F216" s="138"/>
    </row>
    <row r="217" spans="1:6" ht="33" customHeight="1" x14ac:dyDescent="0.2">
      <c r="A217" s="128"/>
      <c r="B217" s="137"/>
      <c r="C217" s="131"/>
      <c r="D217" s="132"/>
      <c r="E217" s="131"/>
      <c r="F217" s="138"/>
    </row>
    <row r="218" spans="1:6" ht="33" customHeight="1" x14ac:dyDescent="0.2">
      <c r="A218" s="128"/>
      <c r="B218" s="137"/>
      <c r="C218" s="131"/>
      <c r="D218" s="132"/>
      <c r="E218" s="131"/>
      <c r="F218" s="138"/>
    </row>
    <row r="219" spans="1:6" ht="33" customHeight="1" x14ac:dyDescent="0.2">
      <c r="A219" s="128"/>
      <c r="B219" s="137"/>
      <c r="C219" s="131"/>
      <c r="D219" s="132"/>
      <c r="E219" s="131"/>
      <c r="F219" s="138"/>
    </row>
    <row r="220" spans="1:6" ht="33" customHeight="1" x14ac:dyDescent="0.2">
      <c r="A220" s="128"/>
      <c r="B220" s="137"/>
      <c r="C220" s="131"/>
      <c r="D220" s="132"/>
      <c r="E220" s="131"/>
      <c r="F220" s="138"/>
    </row>
    <row r="221" spans="1:6" ht="33" customHeight="1" x14ac:dyDescent="0.2">
      <c r="A221" s="128"/>
      <c r="B221" s="137"/>
      <c r="C221" s="131"/>
      <c r="D221" s="132"/>
      <c r="E221" s="131"/>
      <c r="F221" s="138"/>
    </row>
    <row r="222" spans="1:6" ht="33" customHeight="1" x14ac:dyDescent="0.2">
      <c r="A222" s="128"/>
      <c r="B222" s="137"/>
      <c r="C222" s="131"/>
      <c r="D222" s="132"/>
      <c r="E222" s="131"/>
      <c r="F222" s="138"/>
    </row>
    <row r="223" spans="1:6" ht="33" customHeight="1" x14ac:dyDescent="0.2">
      <c r="A223" s="128"/>
      <c r="B223" s="137"/>
      <c r="C223" s="131"/>
      <c r="D223" s="132"/>
      <c r="E223" s="131"/>
      <c r="F223" s="138"/>
    </row>
    <row r="224" spans="1:6" ht="33" customHeight="1" x14ac:dyDescent="0.2">
      <c r="A224" s="128"/>
      <c r="B224" s="137"/>
      <c r="C224" s="131"/>
      <c r="D224" s="132"/>
      <c r="E224" s="131"/>
      <c r="F224" s="138"/>
    </row>
    <row r="225" spans="1:6" ht="33" customHeight="1" x14ac:dyDescent="0.2">
      <c r="A225" s="128"/>
      <c r="B225" s="137"/>
      <c r="C225" s="131"/>
      <c r="D225" s="132"/>
      <c r="E225" s="131"/>
      <c r="F225" s="138"/>
    </row>
    <row r="226" spans="1:6" ht="33" customHeight="1" x14ac:dyDescent="0.2">
      <c r="A226" s="128"/>
      <c r="B226" s="137"/>
      <c r="C226" s="131"/>
      <c r="D226" s="132"/>
      <c r="E226" s="131"/>
      <c r="F226" s="138"/>
    </row>
    <row r="227" spans="1:6" ht="33" customHeight="1" x14ac:dyDescent="0.2">
      <c r="A227" s="128"/>
      <c r="B227" s="137"/>
      <c r="C227" s="131"/>
      <c r="D227" s="132"/>
      <c r="E227" s="131"/>
      <c r="F227" s="138"/>
    </row>
    <row r="228" spans="1:6" ht="33" customHeight="1" x14ac:dyDescent="0.2">
      <c r="A228" s="128"/>
      <c r="B228" s="137"/>
      <c r="C228" s="131"/>
      <c r="D228" s="132"/>
      <c r="E228" s="131"/>
      <c r="F228" s="138"/>
    </row>
    <row r="229" spans="1:6" ht="33" customHeight="1" x14ac:dyDescent="0.2">
      <c r="A229" s="128"/>
      <c r="B229" s="137"/>
      <c r="C229" s="131"/>
      <c r="D229" s="132"/>
      <c r="E229" s="131"/>
      <c r="F229" s="138"/>
    </row>
    <row r="230" spans="1:6" ht="33" customHeight="1" x14ac:dyDescent="0.2">
      <c r="A230" s="128"/>
      <c r="B230" s="137"/>
      <c r="C230" s="131"/>
      <c r="D230" s="132"/>
      <c r="E230" s="131"/>
      <c r="F230" s="138"/>
    </row>
    <row r="231" spans="1:6" ht="33" customHeight="1" x14ac:dyDescent="0.2">
      <c r="A231" s="128"/>
      <c r="B231" s="137"/>
      <c r="C231" s="131"/>
      <c r="D231" s="132"/>
      <c r="E231" s="131"/>
      <c r="F231" s="138"/>
    </row>
    <row r="232" spans="1:6" ht="33" customHeight="1" x14ac:dyDescent="0.2">
      <c r="A232" s="128"/>
      <c r="B232" s="137"/>
      <c r="C232" s="131"/>
      <c r="D232" s="132"/>
      <c r="E232" s="131"/>
      <c r="F232" s="138"/>
    </row>
    <row r="233" spans="1:6" ht="33" customHeight="1" x14ac:dyDescent="0.2">
      <c r="A233" s="128"/>
      <c r="B233" s="137"/>
      <c r="C233" s="131"/>
      <c r="D233" s="132"/>
      <c r="E233" s="131"/>
      <c r="F233" s="138"/>
    </row>
    <row r="234" spans="1:6" ht="33" customHeight="1" x14ac:dyDescent="0.2">
      <c r="A234" s="128"/>
      <c r="B234" s="137"/>
      <c r="C234" s="131"/>
      <c r="D234" s="132"/>
      <c r="E234" s="131"/>
      <c r="F234" s="138"/>
    </row>
    <row r="235" spans="1:6" ht="33" customHeight="1" x14ac:dyDescent="0.2">
      <c r="A235" s="128"/>
      <c r="B235" s="137"/>
      <c r="C235" s="131"/>
      <c r="D235" s="132"/>
      <c r="E235" s="131"/>
      <c r="F235" s="138"/>
    </row>
    <row r="236" spans="1:6" ht="33" customHeight="1" x14ac:dyDescent="0.2">
      <c r="A236" s="128"/>
      <c r="B236" s="137"/>
      <c r="C236" s="131"/>
      <c r="D236" s="132"/>
      <c r="E236" s="131"/>
      <c r="F236" s="138"/>
    </row>
    <row r="237" spans="1:6" ht="33" customHeight="1" x14ac:dyDescent="0.2">
      <c r="A237" s="128"/>
      <c r="B237" s="137"/>
      <c r="C237" s="131"/>
      <c r="D237" s="132"/>
      <c r="E237" s="131"/>
      <c r="F237" s="138"/>
    </row>
    <row r="238" spans="1:6" ht="33" customHeight="1" x14ac:dyDescent="0.2">
      <c r="A238" s="128"/>
      <c r="B238" s="137"/>
      <c r="C238" s="131"/>
      <c r="D238" s="132"/>
      <c r="E238" s="131"/>
      <c r="F238" s="138"/>
    </row>
    <row r="239" spans="1:6" ht="33" customHeight="1" x14ac:dyDescent="0.2">
      <c r="A239" s="128"/>
      <c r="B239" s="137"/>
      <c r="C239" s="131"/>
      <c r="D239" s="132"/>
      <c r="E239" s="131"/>
      <c r="F239" s="138"/>
    </row>
    <row r="240" spans="1:6" ht="33" customHeight="1" x14ac:dyDescent="0.2">
      <c r="A240" s="128"/>
      <c r="B240" s="137"/>
      <c r="C240" s="131"/>
      <c r="D240" s="132"/>
      <c r="E240" s="131"/>
      <c r="F240" s="138"/>
    </row>
    <row r="241" spans="1:6" ht="33" customHeight="1" x14ac:dyDescent="0.2">
      <c r="A241" s="128"/>
      <c r="B241" s="137"/>
      <c r="C241" s="131"/>
      <c r="D241" s="132"/>
      <c r="E241" s="131"/>
      <c r="F241" s="138"/>
    </row>
    <row r="242" spans="1:6" ht="33" customHeight="1" x14ac:dyDescent="0.2">
      <c r="A242" s="128"/>
      <c r="B242" s="137"/>
      <c r="C242" s="131"/>
      <c r="D242" s="132"/>
      <c r="E242" s="131"/>
      <c r="F242" s="138"/>
    </row>
    <row r="243" spans="1:6" ht="33" customHeight="1" x14ac:dyDescent="0.2">
      <c r="A243" s="128"/>
      <c r="B243" s="137"/>
      <c r="C243" s="131"/>
      <c r="D243" s="132"/>
      <c r="E243" s="131"/>
      <c r="F243" s="138"/>
    </row>
    <row r="244" spans="1:6" ht="33" customHeight="1" x14ac:dyDescent="0.2">
      <c r="A244" s="128"/>
      <c r="B244" s="137"/>
      <c r="C244" s="131"/>
      <c r="D244" s="132"/>
      <c r="E244" s="131"/>
      <c r="F244" s="138"/>
    </row>
    <row r="245" spans="1:6" ht="33" customHeight="1" x14ac:dyDescent="0.2">
      <c r="A245" s="128"/>
      <c r="B245" s="137"/>
      <c r="C245" s="131"/>
      <c r="D245" s="132"/>
      <c r="E245" s="131"/>
      <c r="F245" s="138"/>
    </row>
    <row r="246" spans="1:6" ht="33" customHeight="1" x14ac:dyDescent="0.2">
      <c r="A246" s="128"/>
      <c r="B246" s="137"/>
      <c r="C246" s="131"/>
      <c r="D246" s="132"/>
      <c r="E246" s="131"/>
      <c r="F246" s="138"/>
    </row>
    <row r="247" spans="1:6" ht="33" customHeight="1" x14ac:dyDescent="0.2">
      <c r="A247" s="128"/>
      <c r="B247" s="137"/>
      <c r="C247" s="131"/>
      <c r="D247" s="132"/>
      <c r="E247" s="131"/>
      <c r="F247" s="138"/>
    </row>
    <row r="248" spans="1:6" ht="33" customHeight="1" x14ac:dyDescent="0.2">
      <c r="A248" s="128"/>
      <c r="B248" s="137"/>
      <c r="C248" s="131"/>
      <c r="D248" s="132"/>
      <c r="E248" s="131"/>
      <c r="F248" s="138"/>
    </row>
    <row r="249" spans="1:6" ht="33" customHeight="1" x14ac:dyDescent="0.2">
      <c r="A249" s="128"/>
      <c r="B249" s="137"/>
      <c r="C249" s="131"/>
      <c r="D249" s="132"/>
      <c r="E249" s="131"/>
      <c r="F249" s="138"/>
    </row>
    <row r="250" spans="1:6" ht="33" customHeight="1" x14ac:dyDescent="0.2">
      <c r="A250" s="128"/>
      <c r="B250" s="137"/>
      <c r="C250" s="131"/>
      <c r="D250" s="132"/>
      <c r="E250" s="131"/>
      <c r="F250" s="138"/>
    </row>
    <row r="251" spans="1:6" ht="33" customHeight="1" x14ac:dyDescent="0.2">
      <c r="A251" s="128"/>
      <c r="B251" s="137"/>
      <c r="C251" s="131"/>
      <c r="D251" s="132"/>
      <c r="E251" s="131"/>
      <c r="F251" s="138"/>
    </row>
    <row r="252" spans="1:6" ht="33" customHeight="1" x14ac:dyDescent="0.2">
      <c r="A252" s="128"/>
      <c r="B252" s="137"/>
      <c r="C252" s="131"/>
      <c r="D252" s="132"/>
      <c r="E252" s="131"/>
      <c r="F252" s="138"/>
    </row>
    <row r="253" spans="1:6" ht="33" customHeight="1" x14ac:dyDescent="0.2">
      <c r="A253" s="128"/>
      <c r="B253" s="137"/>
      <c r="C253" s="131"/>
      <c r="D253" s="132"/>
      <c r="E253" s="131"/>
      <c r="F253" s="138"/>
    </row>
    <row r="254" spans="1:6" ht="33" customHeight="1" x14ac:dyDescent="0.2">
      <c r="A254" s="128"/>
      <c r="B254" s="137"/>
      <c r="C254" s="131"/>
      <c r="D254" s="132"/>
      <c r="E254" s="131"/>
      <c r="F254" s="138"/>
    </row>
    <row r="255" spans="1:6" ht="33" customHeight="1" x14ac:dyDescent="0.2">
      <c r="A255" s="128"/>
      <c r="B255" s="137"/>
      <c r="C255" s="131"/>
      <c r="D255" s="132"/>
      <c r="E255" s="131"/>
      <c r="F255" s="138"/>
    </row>
    <row r="256" spans="1:6" ht="33" customHeight="1" x14ac:dyDescent="0.2">
      <c r="A256" s="128"/>
      <c r="B256" s="137"/>
      <c r="C256" s="131"/>
      <c r="D256" s="132"/>
      <c r="E256" s="131"/>
      <c r="F256" s="138"/>
    </row>
    <row r="257" spans="1:6" ht="33" customHeight="1" x14ac:dyDescent="0.2">
      <c r="A257" s="128"/>
      <c r="B257" s="137"/>
      <c r="C257" s="131"/>
      <c r="D257" s="132"/>
      <c r="E257" s="131"/>
      <c r="F257" s="138"/>
    </row>
    <row r="258" spans="1:6" ht="33" customHeight="1" x14ac:dyDescent="0.2">
      <c r="A258" s="128"/>
      <c r="B258" s="137"/>
      <c r="C258" s="131"/>
      <c r="D258" s="132"/>
      <c r="E258" s="131"/>
      <c r="F258" s="138"/>
    </row>
    <row r="259" spans="1:6" ht="33" customHeight="1" x14ac:dyDescent="0.2">
      <c r="A259" s="128"/>
      <c r="B259" s="137"/>
      <c r="C259" s="131"/>
      <c r="D259" s="132"/>
      <c r="E259" s="131"/>
      <c r="F259" s="138"/>
    </row>
    <row r="260" spans="1:6" ht="33" customHeight="1" x14ac:dyDescent="0.2">
      <c r="A260" s="128"/>
      <c r="B260" s="137"/>
      <c r="C260" s="131"/>
      <c r="D260" s="132"/>
      <c r="E260" s="131"/>
      <c r="F260" s="138"/>
    </row>
    <row r="261" spans="1:6" ht="33" customHeight="1" x14ac:dyDescent="0.2">
      <c r="A261" s="128"/>
      <c r="B261" s="137"/>
      <c r="C261" s="131"/>
      <c r="D261" s="132"/>
      <c r="E261" s="131"/>
      <c r="F261" s="138"/>
    </row>
    <row r="262" spans="1:6" ht="33" customHeight="1" x14ac:dyDescent="0.2">
      <c r="A262" s="128"/>
      <c r="B262" s="137"/>
      <c r="C262" s="131"/>
      <c r="D262" s="132"/>
      <c r="E262" s="131"/>
      <c r="F262" s="138"/>
    </row>
    <row r="263" spans="1:6" ht="33" customHeight="1" x14ac:dyDescent="0.2">
      <c r="A263" s="128"/>
      <c r="B263" s="137"/>
      <c r="C263" s="131"/>
      <c r="D263" s="132"/>
      <c r="E263" s="131"/>
      <c r="F263" s="138"/>
    </row>
    <row r="264" spans="1:6" ht="33" customHeight="1" x14ac:dyDescent="0.2">
      <c r="A264" s="128"/>
      <c r="B264" s="137"/>
      <c r="C264" s="131"/>
      <c r="D264" s="132"/>
      <c r="E264" s="131"/>
      <c r="F264" s="138"/>
    </row>
    <row r="265" spans="1:6" ht="33" customHeight="1" x14ac:dyDescent="0.2">
      <c r="A265" s="128"/>
      <c r="B265" s="137"/>
      <c r="C265" s="131"/>
      <c r="D265" s="132"/>
      <c r="E265" s="131"/>
      <c r="F265" s="138"/>
    </row>
    <row r="266" spans="1:6" ht="33" customHeight="1" x14ac:dyDescent="0.2">
      <c r="A266" s="128"/>
      <c r="B266" s="137"/>
      <c r="C266" s="131"/>
      <c r="D266" s="132"/>
      <c r="E266" s="131"/>
      <c r="F266" s="138"/>
    </row>
    <row r="267" spans="1:6" ht="33" customHeight="1" x14ac:dyDescent="0.2">
      <c r="A267" s="128"/>
      <c r="B267" s="137"/>
      <c r="C267" s="131"/>
      <c r="D267" s="132"/>
      <c r="E267" s="131"/>
      <c r="F267" s="138"/>
    </row>
    <row r="268" spans="1:6" ht="33" customHeight="1" x14ac:dyDescent="0.2">
      <c r="A268" s="128"/>
      <c r="B268" s="137"/>
      <c r="C268" s="131"/>
      <c r="D268" s="132"/>
      <c r="E268" s="131"/>
      <c r="F268" s="138"/>
    </row>
    <row r="269" spans="1:6" ht="33" customHeight="1" x14ac:dyDescent="0.2">
      <c r="A269" s="128"/>
      <c r="B269" s="137"/>
      <c r="C269" s="131"/>
      <c r="D269" s="132"/>
      <c r="E269" s="131"/>
      <c r="F269" s="138"/>
    </row>
    <row r="270" spans="1:6" ht="33" customHeight="1" x14ac:dyDescent="0.2">
      <c r="A270" s="128"/>
      <c r="B270" s="137"/>
      <c r="C270" s="131"/>
      <c r="D270" s="132"/>
      <c r="E270" s="131"/>
      <c r="F270" s="138"/>
    </row>
    <row r="271" spans="1:6" ht="33" customHeight="1" x14ac:dyDescent="0.2">
      <c r="A271" s="128"/>
      <c r="B271" s="137"/>
      <c r="C271" s="131"/>
      <c r="D271" s="132"/>
      <c r="E271" s="131"/>
      <c r="F271" s="138"/>
    </row>
    <row r="272" spans="1:6" ht="33" customHeight="1" x14ac:dyDescent="0.2">
      <c r="A272" s="128"/>
      <c r="B272" s="137"/>
      <c r="C272" s="131"/>
      <c r="D272" s="132"/>
      <c r="E272" s="131"/>
      <c r="F272" s="138"/>
    </row>
    <row r="273" spans="1:6" ht="33" customHeight="1" x14ac:dyDescent="0.2">
      <c r="A273" s="128"/>
      <c r="B273" s="137"/>
      <c r="C273" s="131"/>
      <c r="D273" s="132"/>
      <c r="E273" s="131"/>
      <c r="F273" s="138"/>
    </row>
    <row r="274" spans="1:6" ht="33" customHeight="1" x14ac:dyDescent="0.2">
      <c r="A274" s="128"/>
      <c r="B274" s="137"/>
      <c r="C274" s="131"/>
      <c r="D274" s="132"/>
      <c r="E274" s="131"/>
      <c r="F274" s="138"/>
    </row>
    <row r="275" spans="1:6" ht="33" customHeight="1" x14ac:dyDescent="0.2">
      <c r="A275" s="128"/>
      <c r="B275" s="137"/>
      <c r="C275" s="131"/>
      <c r="D275" s="132"/>
      <c r="E275" s="131"/>
      <c r="F275" s="138"/>
    </row>
    <row r="276" spans="1:6" ht="33" customHeight="1" x14ac:dyDescent="0.2">
      <c r="A276" s="128"/>
      <c r="B276" s="137"/>
      <c r="C276" s="131"/>
      <c r="D276" s="132"/>
      <c r="E276" s="131"/>
      <c r="F276" s="138"/>
    </row>
    <row r="277" spans="1:6" ht="33" customHeight="1" x14ac:dyDescent="0.2">
      <c r="A277" s="128"/>
      <c r="B277" s="137"/>
      <c r="C277" s="131"/>
      <c r="D277" s="132"/>
      <c r="E277" s="131"/>
      <c r="F277" s="138"/>
    </row>
    <row r="278" spans="1:6" ht="33" customHeight="1" x14ac:dyDescent="0.2">
      <c r="A278" s="128"/>
      <c r="B278" s="137"/>
      <c r="C278" s="131"/>
      <c r="D278" s="132"/>
      <c r="E278" s="131"/>
      <c r="F278" s="138"/>
    </row>
    <row r="279" spans="1:6" ht="33" customHeight="1" x14ac:dyDescent="0.2">
      <c r="A279" s="128"/>
      <c r="B279" s="137"/>
      <c r="C279" s="131"/>
      <c r="D279" s="132"/>
      <c r="E279" s="131"/>
      <c r="F279" s="138"/>
    </row>
    <row r="280" spans="1:6" ht="33" customHeight="1" x14ac:dyDescent="0.2">
      <c r="A280" s="128"/>
      <c r="B280" s="137"/>
      <c r="C280" s="131"/>
      <c r="D280" s="132"/>
      <c r="E280" s="131"/>
      <c r="F280" s="138"/>
    </row>
    <row r="281" spans="1:6" ht="33" customHeight="1" x14ac:dyDescent="0.2">
      <c r="A281" s="128"/>
      <c r="B281" s="137"/>
      <c r="C281" s="131"/>
      <c r="D281" s="132"/>
      <c r="E281" s="131"/>
      <c r="F281" s="138"/>
    </row>
    <row r="282" spans="1:6" ht="33" customHeight="1" x14ac:dyDescent="0.2">
      <c r="A282" s="128"/>
      <c r="B282" s="137"/>
      <c r="C282" s="131"/>
      <c r="D282" s="132"/>
      <c r="E282" s="131"/>
      <c r="F282" s="138"/>
    </row>
    <row r="283" spans="1:6" ht="33" customHeight="1" x14ac:dyDescent="0.2">
      <c r="A283" s="128"/>
      <c r="B283" s="137"/>
      <c r="C283" s="131"/>
      <c r="D283" s="132"/>
      <c r="E283" s="131"/>
      <c r="F283" s="138"/>
    </row>
    <row r="284" spans="1:6" ht="33" customHeight="1" x14ac:dyDescent="0.2">
      <c r="A284" s="128"/>
      <c r="B284" s="137"/>
      <c r="C284" s="131"/>
      <c r="D284" s="132"/>
      <c r="E284" s="131"/>
      <c r="F284" s="138"/>
    </row>
    <row r="285" spans="1:6" ht="33" customHeight="1" x14ac:dyDescent="0.2">
      <c r="A285" s="128"/>
      <c r="B285" s="137"/>
      <c r="C285" s="131"/>
      <c r="D285" s="132"/>
      <c r="E285" s="131"/>
      <c r="F285" s="138"/>
    </row>
    <row r="286" spans="1:6" ht="33" customHeight="1" x14ac:dyDescent="0.2">
      <c r="A286" s="128"/>
      <c r="B286" s="137"/>
      <c r="C286" s="131"/>
      <c r="D286" s="132"/>
      <c r="E286" s="131"/>
      <c r="F286" s="138"/>
    </row>
    <row r="287" spans="1:6" ht="33" customHeight="1" x14ac:dyDescent="0.2">
      <c r="A287" s="128"/>
      <c r="B287" s="137"/>
      <c r="C287" s="131"/>
      <c r="D287" s="132"/>
      <c r="E287" s="131"/>
      <c r="F287" s="138"/>
    </row>
    <row r="288" spans="1:6" ht="33" customHeight="1" x14ac:dyDescent="0.2">
      <c r="A288" s="128"/>
      <c r="B288" s="137"/>
      <c r="C288" s="131"/>
      <c r="D288" s="132"/>
      <c r="E288" s="131"/>
      <c r="F288" s="138"/>
    </row>
    <row r="289" spans="1:6" ht="33" customHeight="1" x14ac:dyDescent="0.2">
      <c r="A289" s="128"/>
      <c r="B289" s="137"/>
      <c r="C289" s="131"/>
      <c r="D289" s="132"/>
      <c r="E289" s="131"/>
      <c r="F289" s="138"/>
    </row>
    <row r="290" spans="1:6" ht="33" customHeight="1" x14ac:dyDescent="0.2">
      <c r="A290" s="128"/>
      <c r="B290" s="137"/>
      <c r="C290" s="131"/>
      <c r="D290" s="132"/>
      <c r="E290" s="131"/>
      <c r="F290" s="138"/>
    </row>
    <row r="291" spans="1:6" ht="33" customHeight="1" x14ac:dyDescent="0.2">
      <c r="A291" s="128"/>
      <c r="B291" s="137"/>
      <c r="C291" s="131"/>
      <c r="D291" s="132"/>
      <c r="E291" s="131"/>
      <c r="F291" s="138"/>
    </row>
    <row r="292" spans="1:6" ht="33" customHeight="1" x14ac:dyDescent="0.2">
      <c r="A292" s="128"/>
      <c r="B292" s="137"/>
      <c r="C292" s="131"/>
      <c r="D292" s="132"/>
      <c r="E292" s="131"/>
      <c r="F292" s="138"/>
    </row>
    <row r="293" spans="1:6" ht="33" customHeight="1" x14ac:dyDescent="0.2">
      <c r="A293" s="128"/>
      <c r="B293" s="137"/>
      <c r="C293" s="131"/>
      <c r="D293" s="132"/>
      <c r="E293" s="131"/>
      <c r="F293" s="138"/>
    </row>
    <row r="294" spans="1:6" ht="33" customHeight="1" x14ac:dyDescent="0.2">
      <c r="A294" s="128"/>
      <c r="B294" s="137"/>
      <c r="C294" s="131"/>
      <c r="D294" s="132"/>
      <c r="E294" s="131"/>
      <c r="F294" s="138"/>
    </row>
    <row r="295" spans="1:6" ht="33" customHeight="1" x14ac:dyDescent="0.2">
      <c r="A295" s="128"/>
      <c r="B295" s="137"/>
      <c r="C295" s="131"/>
      <c r="D295" s="132"/>
      <c r="E295" s="131"/>
      <c r="F295" s="138"/>
    </row>
    <row r="296" spans="1:6" ht="33" customHeight="1" x14ac:dyDescent="0.2">
      <c r="A296" s="128"/>
      <c r="B296" s="137"/>
      <c r="C296" s="131"/>
      <c r="D296" s="132"/>
      <c r="E296" s="131"/>
      <c r="F296" s="138"/>
    </row>
    <row r="297" spans="1:6" ht="33" customHeight="1" x14ac:dyDescent="0.2">
      <c r="A297" s="128"/>
      <c r="B297" s="137"/>
      <c r="C297" s="131"/>
      <c r="D297" s="132"/>
      <c r="E297" s="131"/>
      <c r="F297" s="138"/>
    </row>
    <row r="298" spans="1:6" ht="33" customHeight="1" x14ac:dyDescent="0.2">
      <c r="A298" s="128"/>
      <c r="B298" s="137"/>
      <c r="C298" s="131"/>
      <c r="D298" s="132"/>
      <c r="E298" s="131"/>
      <c r="F298" s="138"/>
    </row>
    <row r="299" spans="1:6" ht="33" customHeight="1" x14ac:dyDescent="0.2">
      <c r="A299" s="128"/>
      <c r="B299" s="137"/>
      <c r="C299" s="131"/>
      <c r="D299" s="132"/>
      <c r="E299" s="131"/>
      <c r="F299" s="138"/>
    </row>
    <row r="300" spans="1:6" ht="33" customHeight="1" x14ac:dyDescent="0.2">
      <c r="A300" s="128"/>
      <c r="B300" s="137"/>
      <c r="C300" s="131"/>
      <c r="D300" s="132"/>
      <c r="E300" s="131"/>
      <c r="F300" s="138"/>
    </row>
    <row r="301" spans="1:6" ht="33" customHeight="1" x14ac:dyDescent="0.2">
      <c r="A301" s="128"/>
      <c r="B301" s="137"/>
      <c r="C301" s="131"/>
      <c r="D301" s="132"/>
      <c r="E301" s="131"/>
      <c r="F301" s="138"/>
    </row>
    <row r="302" spans="1:6" ht="33" customHeight="1" x14ac:dyDescent="0.2">
      <c r="A302" s="128"/>
      <c r="B302" s="137"/>
      <c r="C302" s="131"/>
      <c r="D302" s="132"/>
      <c r="E302" s="131"/>
      <c r="F302" s="138"/>
    </row>
    <row r="303" spans="1:6" ht="33" customHeight="1" x14ac:dyDescent="0.2">
      <c r="A303" s="128"/>
      <c r="B303" s="137"/>
      <c r="C303" s="131"/>
      <c r="D303" s="132"/>
      <c r="E303" s="131"/>
      <c r="F303" s="138"/>
    </row>
    <row r="304" spans="1:6" ht="33" customHeight="1" x14ac:dyDescent="0.2">
      <c r="A304" s="128"/>
      <c r="B304" s="137"/>
      <c r="C304" s="131"/>
      <c r="D304" s="132"/>
      <c r="E304" s="131"/>
      <c r="F304" s="138"/>
    </row>
    <row r="305" spans="1:6" ht="33" customHeight="1" x14ac:dyDescent="0.2">
      <c r="A305" s="128"/>
      <c r="B305" s="137"/>
      <c r="C305" s="131"/>
      <c r="D305" s="132"/>
      <c r="E305" s="131"/>
      <c r="F305" s="138"/>
    </row>
    <row r="306" spans="1:6" ht="33" customHeight="1" x14ac:dyDescent="0.2">
      <c r="A306" s="128"/>
      <c r="B306" s="137"/>
      <c r="C306" s="131"/>
      <c r="D306" s="132"/>
      <c r="E306" s="131"/>
      <c r="F306" s="138"/>
    </row>
    <row r="307" spans="1:6" ht="33" customHeight="1" x14ac:dyDescent="0.2">
      <c r="A307" s="128"/>
      <c r="B307" s="137"/>
      <c r="C307" s="131"/>
      <c r="D307" s="132"/>
      <c r="E307" s="131"/>
      <c r="F307" s="138"/>
    </row>
    <row r="308" spans="1:6" ht="33" customHeight="1" x14ac:dyDescent="0.2">
      <c r="A308" s="128"/>
      <c r="B308" s="137"/>
      <c r="C308" s="131"/>
      <c r="D308" s="132"/>
      <c r="E308" s="131"/>
      <c r="F308" s="138"/>
    </row>
    <row r="309" spans="1:6" ht="33" customHeight="1" x14ac:dyDescent="0.2">
      <c r="A309" s="128"/>
      <c r="B309" s="137"/>
      <c r="C309" s="131"/>
      <c r="D309" s="132"/>
      <c r="E309" s="131"/>
      <c r="F309" s="138"/>
    </row>
    <row r="310" spans="1:6" ht="33" customHeight="1" x14ac:dyDescent="0.2">
      <c r="A310" s="128"/>
      <c r="B310" s="137"/>
      <c r="C310" s="131"/>
      <c r="D310" s="132"/>
      <c r="E310" s="131"/>
      <c r="F310" s="138"/>
    </row>
    <row r="311" spans="1:6" ht="33" customHeight="1" x14ac:dyDescent="0.2">
      <c r="A311" s="128"/>
      <c r="B311" s="137"/>
      <c r="C311" s="131"/>
      <c r="D311" s="132"/>
      <c r="E311" s="131"/>
      <c r="F311" s="138"/>
    </row>
    <row r="312" spans="1:6" ht="33" customHeight="1" x14ac:dyDescent="0.2">
      <c r="A312" s="128"/>
      <c r="B312" s="137"/>
      <c r="C312" s="131"/>
      <c r="D312" s="132"/>
      <c r="E312" s="131"/>
      <c r="F312" s="138"/>
    </row>
    <row r="313" spans="1:6" ht="33" customHeight="1" x14ac:dyDescent="0.2">
      <c r="A313" s="128"/>
      <c r="B313" s="137"/>
      <c r="C313" s="131"/>
      <c r="D313" s="132"/>
      <c r="E313" s="131"/>
      <c r="F313" s="138"/>
    </row>
    <row r="314" spans="1:6" ht="33" customHeight="1" x14ac:dyDescent="0.2">
      <c r="A314" s="128"/>
      <c r="B314" s="137"/>
      <c r="C314" s="131"/>
      <c r="D314" s="132"/>
      <c r="E314" s="131"/>
      <c r="F314" s="138"/>
    </row>
    <row r="315" spans="1:6" ht="33" customHeight="1" x14ac:dyDescent="0.2">
      <c r="A315" s="128"/>
      <c r="B315" s="137"/>
      <c r="C315" s="131"/>
      <c r="D315" s="132"/>
      <c r="E315" s="131"/>
      <c r="F315" s="138"/>
    </row>
    <row r="316" spans="1:6" ht="33" customHeight="1" x14ac:dyDescent="0.2">
      <c r="A316" s="128"/>
      <c r="B316" s="137"/>
      <c r="C316" s="131"/>
      <c r="D316" s="132"/>
      <c r="E316" s="131"/>
      <c r="F316" s="138"/>
    </row>
    <row r="317" spans="1:6" ht="33" customHeight="1" x14ac:dyDescent="0.2">
      <c r="A317" s="128"/>
      <c r="B317" s="137"/>
      <c r="C317" s="131"/>
      <c r="D317" s="132"/>
      <c r="E317" s="131"/>
      <c r="F317" s="138"/>
    </row>
    <row r="318" spans="1:6" ht="33" customHeight="1" x14ac:dyDescent="0.2">
      <c r="A318" s="128"/>
      <c r="B318" s="137"/>
      <c r="C318" s="131"/>
      <c r="D318" s="132"/>
      <c r="E318" s="131"/>
      <c r="F318" s="138"/>
    </row>
    <row r="319" spans="1:6" ht="33" customHeight="1" x14ac:dyDescent="0.2">
      <c r="A319" s="128"/>
      <c r="B319" s="137"/>
      <c r="C319" s="131"/>
      <c r="D319" s="132"/>
      <c r="E319" s="131"/>
      <c r="F319" s="138"/>
    </row>
    <row r="320" spans="1:6" ht="33" customHeight="1" x14ac:dyDescent="0.2">
      <c r="A320" s="128"/>
      <c r="B320" s="137"/>
      <c r="C320" s="131"/>
      <c r="D320" s="132"/>
      <c r="E320" s="131"/>
      <c r="F320" s="138"/>
    </row>
    <row r="321" spans="1:6" ht="33" customHeight="1" x14ac:dyDescent="0.2">
      <c r="A321" s="128"/>
      <c r="B321" s="137"/>
      <c r="C321" s="131"/>
      <c r="D321" s="132"/>
      <c r="E321" s="131"/>
      <c r="F321" s="138"/>
    </row>
    <row r="322" spans="1:6" ht="33" customHeight="1" x14ac:dyDescent="0.2">
      <c r="A322" s="128"/>
      <c r="B322" s="137"/>
      <c r="C322" s="131"/>
      <c r="D322" s="132"/>
      <c r="E322" s="131"/>
      <c r="F322" s="138"/>
    </row>
    <row r="323" spans="1:6" ht="33" customHeight="1" x14ac:dyDescent="0.2">
      <c r="A323" s="128"/>
      <c r="B323" s="137"/>
      <c r="C323" s="131"/>
      <c r="D323" s="132"/>
      <c r="E323" s="131"/>
      <c r="F323" s="138"/>
    </row>
    <row r="324" spans="1:6" ht="33" customHeight="1" x14ac:dyDescent="0.2">
      <c r="A324" s="128"/>
      <c r="B324" s="137"/>
      <c r="C324" s="131"/>
      <c r="D324" s="132"/>
      <c r="E324" s="131"/>
      <c r="F324" s="138"/>
    </row>
    <row r="325" spans="1:6" ht="33" customHeight="1" x14ac:dyDescent="0.2">
      <c r="A325" s="128"/>
      <c r="B325" s="137"/>
      <c r="C325" s="131"/>
      <c r="D325" s="132"/>
      <c r="E325" s="131"/>
      <c r="F325" s="138"/>
    </row>
    <row r="326" spans="1:6" ht="33" customHeight="1" x14ac:dyDescent="0.2">
      <c r="A326" s="128"/>
      <c r="B326" s="137"/>
      <c r="C326" s="131"/>
      <c r="D326" s="132"/>
      <c r="E326" s="131"/>
      <c r="F326" s="138"/>
    </row>
    <row r="327" spans="1:6" ht="33" customHeight="1" x14ac:dyDescent="0.2">
      <c r="A327" s="128"/>
      <c r="B327" s="137"/>
      <c r="C327" s="131"/>
      <c r="D327" s="132"/>
      <c r="E327" s="131"/>
      <c r="F327" s="138"/>
    </row>
    <row r="328" spans="1:6" ht="33" customHeight="1" x14ac:dyDescent="0.2">
      <c r="A328" s="128"/>
      <c r="B328" s="137"/>
      <c r="C328" s="131"/>
      <c r="D328" s="132"/>
      <c r="E328" s="131"/>
      <c r="F328" s="138"/>
    </row>
    <row r="329" spans="1:6" ht="33" customHeight="1" x14ac:dyDescent="0.2">
      <c r="A329" s="128"/>
      <c r="B329" s="137"/>
      <c r="C329" s="131"/>
      <c r="D329" s="132"/>
      <c r="E329" s="131"/>
      <c r="F329" s="138"/>
    </row>
    <row r="330" spans="1:6" ht="33" customHeight="1" x14ac:dyDescent="0.2">
      <c r="A330" s="128"/>
      <c r="B330" s="137"/>
      <c r="C330" s="131"/>
      <c r="D330" s="132"/>
      <c r="E330" s="131"/>
      <c r="F330" s="138"/>
    </row>
    <row r="331" spans="1:6" ht="33" customHeight="1" x14ac:dyDescent="0.2">
      <c r="A331" s="128"/>
      <c r="B331" s="137"/>
      <c r="C331" s="131"/>
      <c r="D331" s="132"/>
      <c r="E331" s="131"/>
      <c r="F331" s="138"/>
    </row>
    <row r="332" spans="1:6" ht="33" customHeight="1" x14ac:dyDescent="0.2">
      <c r="A332" s="128"/>
      <c r="B332" s="137"/>
      <c r="C332" s="131"/>
      <c r="D332" s="132"/>
      <c r="E332" s="131"/>
      <c r="F332" s="138"/>
    </row>
    <row r="333" spans="1:6" ht="33" customHeight="1" x14ac:dyDescent="0.2">
      <c r="A333" s="128"/>
      <c r="B333" s="137"/>
      <c r="C333" s="131"/>
      <c r="D333" s="132"/>
      <c r="E333" s="131"/>
      <c r="F333" s="138"/>
    </row>
    <row r="334" spans="1:6" ht="33" customHeight="1" x14ac:dyDescent="0.2">
      <c r="A334" s="128"/>
      <c r="B334" s="137"/>
      <c r="C334" s="131"/>
      <c r="D334" s="132"/>
      <c r="E334" s="131"/>
      <c r="F334" s="138"/>
    </row>
    <row r="335" spans="1:6" ht="33" customHeight="1" x14ac:dyDescent="0.2">
      <c r="A335" s="128"/>
      <c r="B335" s="137"/>
      <c r="C335" s="131"/>
      <c r="D335" s="132"/>
      <c r="E335" s="131"/>
      <c r="F335" s="138"/>
    </row>
    <row r="336" spans="1:6" ht="33" customHeight="1" x14ac:dyDescent="0.2">
      <c r="A336" s="128"/>
      <c r="B336" s="137"/>
      <c r="C336" s="131"/>
      <c r="D336" s="132"/>
      <c r="E336" s="131"/>
      <c r="F336" s="138"/>
    </row>
    <row r="337" spans="1:6" ht="33" customHeight="1" x14ac:dyDescent="0.2">
      <c r="A337" s="128"/>
      <c r="B337" s="137"/>
      <c r="C337" s="131"/>
      <c r="D337" s="132"/>
      <c r="E337" s="131"/>
      <c r="F337" s="138"/>
    </row>
    <row r="338" spans="1:6" ht="33" customHeight="1" x14ac:dyDescent="0.2">
      <c r="A338" s="128"/>
      <c r="B338" s="137"/>
      <c r="C338" s="131"/>
      <c r="D338" s="132"/>
      <c r="E338" s="131"/>
      <c r="F338" s="138"/>
    </row>
    <row r="339" spans="1:6" ht="33" customHeight="1" x14ac:dyDescent="0.2">
      <c r="A339" s="128"/>
      <c r="B339" s="137"/>
      <c r="C339" s="131"/>
      <c r="D339" s="132"/>
      <c r="E339" s="131"/>
      <c r="F339" s="138"/>
    </row>
    <row r="340" spans="1:6" ht="33" customHeight="1" x14ac:dyDescent="0.2">
      <c r="A340" s="128"/>
      <c r="B340" s="137"/>
      <c r="C340" s="131"/>
      <c r="D340" s="132"/>
      <c r="E340" s="131"/>
      <c r="F340" s="138"/>
    </row>
    <row r="341" spans="1:6" ht="33" customHeight="1" x14ac:dyDescent="0.2">
      <c r="A341" s="128"/>
      <c r="B341" s="137"/>
      <c r="C341" s="131"/>
      <c r="D341" s="132"/>
      <c r="E341" s="131"/>
      <c r="F341" s="138"/>
    </row>
    <row r="342" spans="1:6" ht="33" customHeight="1" x14ac:dyDescent="0.2">
      <c r="A342" s="128"/>
      <c r="B342" s="137"/>
      <c r="C342" s="131"/>
      <c r="D342" s="132"/>
      <c r="E342" s="131"/>
      <c r="F342" s="138"/>
    </row>
    <row r="343" spans="1:6" ht="33" customHeight="1" x14ac:dyDescent="0.2">
      <c r="A343" s="128"/>
      <c r="B343" s="137"/>
      <c r="C343" s="131"/>
      <c r="D343" s="132"/>
      <c r="E343" s="131"/>
      <c r="F343" s="138"/>
    </row>
    <row r="344" spans="1:6" ht="33" customHeight="1" x14ac:dyDescent="0.2">
      <c r="A344" s="128"/>
      <c r="B344" s="137"/>
      <c r="C344" s="131"/>
      <c r="D344" s="132"/>
      <c r="E344" s="131"/>
      <c r="F344" s="138"/>
    </row>
    <row r="345" spans="1:6" ht="33" customHeight="1" x14ac:dyDescent="0.2">
      <c r="A345" s="128"/>
      <c r="B345" s="137"/>
      <c r="C345" s="131"/>
      <c r="D345" s="132"/>
      <c r="E345" s="131"/>
      <c r="F345" s="138"/>
    </row>
    <row r="346" spans="1:6" ht="33" customHeight="1" x14ac:dyDescent="0.2">
      <c r="A346" s="128"/>
      <c r="B346" s="137"/>
      <c r="C346" s="131"/>
      <c r="D346" s="132"/>
      <c r="E346" s="131"/>
      <c r="F346" s="138"/>
    </row>
    <row r="347" spans="1:6" ht="33" customHeight="1" x14ac:dyDescent="0.2">
      <c r="A347" s="128"/>
      <c r="B347" s="137"/>
      <c r="C347" s="131"/>
      <c r="D347" s="132"/>
      <c r="E347" s="131"/>
      <c r="F347" s="138"/>
    </row>
    <row r="348" spans="1:6" ht="33" customHeight="1" x14ac:dyDescent="0.2">
      <c r="A348" s="128"/>
      <c r="B348" s="137"/>
      <c r="C348" s="131"/>
      <c r="D348" s="132"/>
      <c r="E348" s="131"/>
      <c r="F348" s="138"/>
    </row>
    <row r="349" spans="1:6" ht="33" customHeight="1" x14ac:dyDescent="0.2">
      <c r="A349" s="128"/>
      <c r="B349" s="137"/>
      <c r="C349" s="131"/>
      <c r="D349" s="132"/>
      <c r="E349" s="131"/>
      <c r="F349" s="138"/>
    </row>
    <row r="350" spans="1:6" ht="33" customHeight="1" x14ac:dyDescent="0.2">
      <c r="A350" s="128"/>
      <c r="B350" s="137"/>
      <c r="C350" s="131"/>
      <c r="D350" s="132"/>
      <c r="E350" s="131"/>
      <c r="F350" s="138"/>
    </row>
    <row r="351" spans="1:6" ht="33" customHeight="1" x14ac:dyDescent="0.2">
      <c r="A351" s="128"/>
      <c r="B351" s="137"/>
      <c r="C351" s="131"/>
      <c r="D351" s="132"/>
      <c r="E351" s="131"/>
      <c r="F351" s="138"/>
    </row>
    <row r="352" spans="1:6" ht="33" customHeight="1" x14ac:dyDescent="0.2">
      <c r="A352" s="128"/>
      <c r="B352" s="137"/>
      <c r="C352" s="131"/>
      <c r="D352" s="132"/>
      <c r="E352" s="131"/>
      <c r="F352" s="138"/>
    </row>
    <row r="353" spans="1:6" ht="33" customHeight="1" x14ac:dyDescent="0.2">
      <c r="A353" s="128"/>
      <c r="B353" s="137"/>
      <c r="C353" s="131"/>
      <c r="D353" s="132"/>
      <c r="E353" s="131"/>
      <c r="F353" s="138"/>
    </row>
    <row r="354" spans="1:6" ht="33" customHeight="1" x14ac:dyDescent="0.2">
      <c r="A354" s="128"/>
      <c r="B354" s="137"/>
      <c r="C354" s="131"/>
      <c r="D354" s="132"/>
      <c r="E354" s="131"/>
      <c r="F354" s="138"/>
    </row>
    <row r="355" spans="1:6" ht="33" customHeight="1" x14ac:dyDescent="0.2">
      <c r="A355" s="128"/>
      <c r="B355" s="137"/>
      <c r="C355" s="131"/>
      <c r="D355" s="132"/>
      <c r="E355" s="131"/>
      <c r="F355" s="138"/>
    </row>
    <row r="356" spans="1:6" ht="33" customHeight="1" x14ac:dyDescent="0.2">
      <c r="A356" s="128"/>
      <c r="B356" s="137"/>
      <c r="C356" s="131"/>
      <c r="D356" s="132"/>
      <c r="E356" s="131"/>
      <c r="F356" s="138"/>
    </row>
    <row r="357" spans="1:6" ht="33" customHeight="1" x14ac:dyDescent="0.2">
      <c r="A357" s="128"/>
      <c r="B357" s="137"/>
      <c r="C357" s="131"/>
      <c r="D357" s="132"/>
      <c r="E357" s="131"/>
      <c r="F357" s="138"/>
    </row>
    <row r="358" spans="1:6" ht="33" customHeight="1" x14ac:dyDescent="0.2">
      <c r="A358" s="128"/>
      <c r="B358" s="137"/>
      <c r="C358" s="131"/>
      <c r="D358" s="132"/>
      <c r="E358" s="131"/>
      <c r="F358" s="138"/>
    </row>
    <row r="359" spans="1:6" ht="33" customHeight="1" x14ac:dyDescent="0.2">
      <c r="A359" s="128"/>
      <c r="B359" s="137"/>
      <c r="C359" s="131"/>
      <c r="D359" s="132"/>
      <c r="E359" s="131"/>
      <c r="F359" s="138"/>
    </row>
    <row r="360" spans="1:6" ht="33" customHeight="1" x14ac:dyDescent="0.2">
      <c r="A360" s="128"/>
      <c r="B360" s="137"/>
      <c r="C360" s="131"/>
      <c r="D360" s="132"/>
      <c r="E360" s="131"/>
      <c r="F360" s="138"/>
    </row>
    <row r="361" spans="1:6" ht="33" customHeight="1" x14ac:dyDescent="0.2">
      <c r="A361" s="128"/>
      <c r="B361" s="137"/>
      <c r="C361" s="131"/>
      <c r="D361" s="132"/>
      <c r="E361" s="131"/>
      <c r="F361" s="138"/>
    </row>
    <row r="362" spans="1:6" ht="33" customHeight="1" x14ac:dyDescent="0.2">
      <c r="A362" s="128"/>
      <c r="B362" s="137"/>
      <c r="C362" s="131"/>
      <c r="D362" s="132"/>
      <c r="E362" s="131"/>
      <c r="F362" s="138"/>
    </row>
    <row r="363" spans="1:6" ht="33" customHeight="1" x14ac:dyDescent="0.2">
      <c r="A363" s="128"/>
      <c r="B363" s="137"/>
      <c r="C363" s="131"/>
      <c r="D363" s="132"/>
      <c r="E363" s="131"/>
      <c r="F363" s="138"/>
    </row>
    <row r="364" spans="1:6" ht="33" customHeight="1" x14ac:dyDescent="0.2">
      <c r="A364" s="128"/>
      <c r="B364" s="137"/>
      <c r="C364" s="131"/>
      <c r="D364" s="132"/>
      <c r="E364" s="131"/>
      <c r="F364" s="138"/>
    </row>
    <row r="365" spans="1:6" ht="33" customHeight="1" x14ac:dyDescent="0.2">
      <c r="A365" s="128"/>
      <c r="B365" s="137"/>
      <c r="C365" s="131"/>
      <c r="D365" s="132"/>
      <c r="E365" s="131"/>
      <c r="F365" s="138"/>
    </row>
    <row r="366" spans="1:6" ht="33" customHeight="1" x14ac:dyDescent="0.2">
      <c r="A366" s="128"/>
      <c r="B366" s="137"/>
      <c r="C366" s="131"/>
      <c r="D366" s="132"/>
      <c r="E366" s="131"/>
      <c r="F366" s="138"/>
    </row>
    <row r="367" spans="1:6" ht="33" customHeight="1" x14ac:dyDescent="0.2">
      <c r="A367" s="128"/>
      <c r="B367" s="137"/>
      <c r="C367" s="131"/>
      <c r="D367" s="132"/>
      <c r="E367" s="131"/>
      <c r="F367" s="138"/>
    </row>
    <row r="368" spans="1:6" ht="33" customHeight="1" x14ac:dyDescent="0.2">
      <c r="A368" s="128"/>
      <c r="B368" s="137"/>
      <c r="C368" s="131"/>
      <c r="D368" s="132"/>
      <c r="E368" s="131"/>
      <c r="F368" s="138"/>
    </row>
    <row r="369" spans="1:6" ht="33" customHeight="1" x14ac:dyDescent="0.2">
      <c r="A369" s="128"/>
      <c r="B369" s="137"/>
      <c r="C369" s="131"/>
      <c r="D369" s="132"/>
      <c r="E369" s="131"/>
      <c r="F369" s="138"/>
    </row>
    <row r="370" spans="1:6" ht="33" customHeight="1" x14ac:dyDescent="0.2">
      <c r="A370" s="128"/>
      <c r="B370" s="137"/>
      <c r="C370" s="131"/>
      <c r="D370" s="132"/>
      <c r="E370" s="131"/>
      <c r="F370" s="138"/>
    </row>
    <row r="371" spans="1:6" ht="33" customHeight="1" x14ac:dyDescent="0.2">
      <c r="A371" s="128"/>
      <c r="B371" s="137"/>
      <c r="C371" s="131"/>
      <c r="D371" s="132"/>
      <c r="E371" s="131"/>
      <c r="F371" s="138"/>
    </row>
    <row r="372" spans="1:6" ht="33" customHeight="1" x14ac:dyDescent="0.2">
      <c r="A372" s="128"/>
      <c r="B372" s="137"/>
      <c r="C372" s="131"/>
      <c r="D372" s="132"/>
      <c r="E372" s="131"/>
      <c r="F372" s="138"/>
    </row>
    <row r="373" spans="1:6" ht="33" customHeight="1" x14ac:dyDescent="0.2">
      <c r="A373" s="128"/>
      <c r="B373" s="137"/>
      <c r="C373" s="131"/>
      <c r="D373" s="132"/>
      <c r="E373" s="131"/>
      <c r="F373" s="138"/>
    </row>
    <row r="374" spans="1:6" ht="33" customHeight="1" x14ac:dyDescent="0.2">
      <c r="A374" s="128"/>
      <c r="B374" s="137"/>
      <c r="C374" s="131"/>
      <c r="D374" s="132"/>
      <c r="E374" s="131"/>
      <c r="F374" s="138"/>
    </row>
    <row r="375" spans="1:6" ht="33" customHeight="1" x14ac:dyDescent="0.2">
      <c r="A375" s="128"/>
      <c r="B375" s="137"/>
      <c r="C375" s="131"/>
      <c r="D375" s="132"/>
      <c r="E375" s="131"/>
      <c r="F375" s="138"/>
    </row>
    <row r="376" spans="1:6" ht="33" customHeight="1" x14ac:dyDescent="0.2">
      <c r="A376" s="128"/>
      <c r="B376" s="137"/>
      <c r="C376" s="131"/>
      <c r="D376" s="132"/>
      <c r="E376" s="131"/>
      <c r="F376" s="138"/>
    </row>
    <row r="377" spans="1:6" ht="33" customHeight="1" x14ac:dyDescent="0.2">
      <c r="A377" s="128"/>
      <c r="B377" s="137"/>
      <c r="C377" s="131"/>
      <c r="D377" s="132"/>
      <c r="E377" s="131"/>
      <c r="F377" s="138"/>
    </row>
    <row r="378" spans="1:6" ht="33" customHeight="1" x14ac:dyDescent="0.2">
      <c r="A378" s="128"/>
      <c r="B378" s="137"/>
      <c r="C378" s="131"/>
      <c r="D378" s="132"/>
      <c r="E378" s="131"/>
      <c r="F378" s="138"/>
    </row>
    <row r="379" spans="1:6" ht="33" customHeight="1" x14ac:dyDescent="0.2">
      <c r="A379" s="128"/>
      <c r="B379" s="137"/>
      <c r="C379" s="131"/>
      <c r="D379" s="132"/>
      <c r="E379" s="131"/>
      <c r="F379" s="138"/>
    </row>
    <row r="380" spans="1:6" ht="33" customHeight="1" x14ac:dyDescent="0.2">
      <c r="A380" s="128"/>
      <c r="B380" s="137"/>
      <c r="C380" s="131"/>
      <c r="D380" s="132"/>
      <c r="E380" s="131"/>
      <c r="F380" s="138"/>
    </row>
    <row r="381" spans="1:6" ht="33" customHeight="1" x14ac:dyDescent="0.2">
      <c r="A381" s="128"/>
      <c r="B381" s="137"/>
      <c r="C381" s="131"/>
      <c r="D381" s="132"/>
      <c r="E381" s="131"/>
      <c r="F381" s="138"/>
    </row>
    <row r="382" spans="1:6" ht="33" customHeight="1" x14ac:dyDescent="0.2">
      <c r="A382" s="128"/>
      <c r="B382" s="137"/>
      <c r="C382" s="131"/>
      <c r="D382" s="132"/>
      <c r="E382" s="131"/>
      <c r="F382" s="138"/>
    </row>
    <row r="383" spans="1:6" ht="33" customHeight="1" x14ac:dyDescent="0.2">
      <c r="A383" s="128"/>
      <c r="B383" s="137"/>
      <c r="C383" s="131"/>
      <c r="D383" s="132"/>
      <c r="E383" s="131"/>
      <c r="F383" s="138"/>
    </row>
    <row r="384" spans="1:6" ht="33" customHeight="1" x14ac:dyDescent="0.2">
      <c r="A384" s="128"/>
      <c r="B384" s="137"/>
      <c r="C384" s="131"/>
      <c r="D384" s="132"/>
      <c r="E384" s="131"/>
      <c r="F384" s="138"/>
    </row>
    <row r="385" spans="1:6" ht="33" customHeight="1" x14ac:dyDescent="0.2">
      <c r="A385" s="128"/>
      <c r="B385" s="137"/>
      <c r="C385" s="131"/>
      <c r="D385" s="132"/>
      <c r="E385" s="131"/>
      <c r="F385" s="138"/>
    </row>
    <row r="386" spans="1:6" ht="33" customHeight="1" x14ac:dyDescent="0.2">
      <c r="A386" s="128"/>
      <c r="B386" s="137"/>
      <c r="C386" s="131"/>
      <c r="D386" s="132"/>
      <c r="E386" s="131"/>
      <c r="F386" s="138"/>
    </row>
    <row r="387" spans="1:6" ht="33" customHeight="1" x14ac:dyDescent="0.2">
      <c r="A387" s="128"/>
      <c r="B387" s="137"/>
      <c r="C387" s="131"/>
      <c r="D387" s="132"/>
      <c r="E387" s="131"/>
      <c r="F387" s="138"/>
    </row>
    <row r="388" spans="1:6" ht="33" customHeight="1" x14ac:dyDescent="0.2">
      <c r="A388" s="128"/>
      <c r="B388" s="137"/>
      <c r="C388" s="131"/>
      <c r="D388" s="132"/>
      <c r="E388" s="131"/>
      <c r="F388" s="138"/>
    </row>
    <row r="389" spans="1:6" ht="33" customHeight="1" x14ac:dyDescent="0.2">
      <c r="A389" s="128"/>
      <c r="B389" s="137"/>
      <c r="C389" s="131"/>
      <c r="D389" s="132"/>
      <c r="E389" s="131"/>
      <c r="F389" s="138"/>
    </row>
    <row r="390" spans="1:6" ht="33" customHeight="1" x14ac:dyDescent="0.2">
      <c r="A390" s="128"/>
      <c r="B390" s="137"/>
      <c r="C390" s="131"/>
      <c r="D390" s="132"/>
      <c r="E390" s="131"/>
      <c r="F390" s="138"/>
    </row>
    <row r="391" spans="1:6" ht="33" customHeight="1" x14ac:dyDescent="0.2">
      <c r="A391" s="128"/>
      <c r="B391" s="137"/>
      <c r="C391" s="131"/>
      <c r="D391" s="132"/>
      <c r="E391" s="131"/>
      <c r="F391" s="138"/>
    </row>
    <row r="392" spans="1:6" ht="33" customHeight="1" x14ac:dyDescent="0.2">
      <c r="A392" s="128"/>
      <c r="B392" s="137"/>
      <c r="C392" s="131"/>
      <c r="D392" s="132"/>
      <c r="E392" s="131"/>
      <c r="F392" s="138"/>
    </row>
    <row r="393" spans="1:6" ht="33" customHeight="1" x14ac:dyDescent="0.2">
      <c r="A393" s="128"/>
      <c r="B393" s="137"/>
      <c r="C393" s="131"/>
      <c r="D393" s="132"/>
      <c r="E393" s="131"/>
      <c r="F393" s="138"/>
    </row>
    <row r="394" spans="1:6" ht="33" customHeight="1" x14ac:dyDescent="0.2">
      <c r="A394" s="128"/>
      <c r="B394" s="137"/>
      <c r="C394" s="131"/>
      <c r="D394" s="132"/>
      <c r="E394" s="131"/>
      <c r="F394" s="138"/>
    </row>
    <row r="395" spans="1:6" ht="33" customHeight="1" x14ac:dyDescent="0.2">
      <c r="A395" s="128"/>
      <c r="B395" s="137"/>
      <c r="C395" s="131"/>
      <c r="D395" s="132"/>
      <c r="E395" s="131"/>
      <c r="F395" s="138"/>
    </row>
    <row r="396" spans="1:6" ht="33" customHeight="1" x14ac:dyDescent="0.2">
      <c r="A396" s="128"/>
      <c r="B396" s="137"/>
      <c r="C396" s="131"/>
      <c r="D396" s="132"/>
      <c r="E396" s="131"/>
      <c r="F396" s="138"/>
    </row>
    <row r="397" spans="1:6" ht="33" customHeight="1" x14ac:dyDescent="0.2">
      <c r="A397" s="128"/>
      <c r="B397" s="137"/>
      <c r="C397" s="131"/>
      <c r="D397" s="132"/>
      <c r="E397" s="131"/>
      <c r="F397" s="138"/>
    </row>
    <row r="398" spans="1:6" ht="33" customHeight="1" x14ac:dyDescent="0.2">
      <c r="A398" s="128"/>
      <c r="B398" s="137"/>
      <c r="C398" s="131"/>
      <c r="D398" s="132"/>
      <c r="E398" s="131"/>
      <c r="F398" s="138"/>
    </row>
    <row r="399" spans="1:6" ht="33" customHeight="1" x14ac:dyDescent="0.2">
      <c r="A399" s="128"/>
      <c r="B399" s="137"/>
      <c r="C399" s="131"/>
      <c r="D399" s="132"/>
      <c r="E399" s="131"/>
      <c r="F399" s="138"/>
    </row>
    <row r="400" spans="1:6" ht="33" customHeight="1" x14ac:dyDescent="0.2">
      <c r="A400" s="128"/>
      <c r="B400" s="137"/>
      <c r="C400" s="131"/>
      <c r="D400" s="132"/>
      <c r="E400" s="131"/>
      <c r="F400" s="138"/>
    </row>
    <row r="401" spans="1:6" ht="33" customHeight="1" x14ac:dyDescent="0.2">
      <c r="A401" s="128"/>
      <c r="B401" s="137"/>
      <c r="C401" s="131"/>
      <c r="D401" s="132"/>
      <c r="E401" s="131"/>
      <c r="F401" s="138"/>
    </row>
    <row r="402" spans="1:6" ht="33" customHeight="1" x14ac:dyDescent="0.2">
      <c r="A402" s="128"/>
      <c r="B402" s="137"/>
      <c r="C402" s="131"/>
      <c r="D402" s="132"/>
      <c r="E402" s="131"/>
      <c r="F402" s="138"/>
    </row>
    <row r="403" spans="1:6" ht="33" customHeight="1" x14ac:dyDescent="0.2">
      <c r="A403" s="128"/>
      <c r="B403" s="137"/>
      <c r="C403" s="131"/>
      <c r="D403" s="132"/>
      <c r="E403" s="131"/>
      <c r="F403" s="138"/>
    </row>
    <row r="404" spans="1:6" ht="33" customHeight="1" x14ac:dyDescent="0.2">
      <c r="A404" s="128"/>
      <c r="B404" s="137"/>
      <c r="C404" s="131"/>
      <c r="D404" s="132"/>
      <c r="E404" s="131"/>
      <c r="F404" s="138"/>
    </row>
    <row r="405" spans="1:6" ht="33" customHeight="1" x14ac:dyDescent="0.2">
      <c r="A405" s="128"/>
      <c r="B405" s="137"/>
      <c r="C405" s="131"/>
      <c r="D405" s="132"/>
      <c r="E405" s="131"/>
      <c r="F405" s="138"/>
    </row>
    <row r="406" spans="1:6" ht="33" customHeight="1" x14ac:dyDescent="0.2">
      <c r="A406" s="128"/>
      <c r="B406" s="137"/>
      <c r="C406" s="131"/>
      <c r="D406" s="132"/>
      <c r="E406" s="131"/>
      <c r="F406" s="138"/>
    </row>
    <row r="407" spans="1:6" ht="33" customHeight="1" x14ac:dyDescent="0.2">
      <c r="A407" s="128"/>
      <c r="B407" s="137"/>
      <c r="C407" s="131"/>
      <c r="D407" s="132"/>
      <c r="E407" s="131"/>
      <c r="F407" s="138"/>
    </row>
    <row r="408" spans="1:6" ht="33" customHeight="1" x14ac:dyDescent="0.2">
      <c r="A408" s="128"/>
      <c r="B408" s="137"/>
      <c r="C408" s="131"/>
      <c r="D408" s="132"/>
      <c r="E408" s="131"/>
      <c r="F408" s="138"/>
    </row>
    <row r="409" spans="1:6" ht="33" customHeight="1" x14ac:dyDescent="0.2">
      <c r="A409" s="128"/>
      <c r="B409" s="137"/>
      <c r="C409" s="131"/>
      <c r="D409" s="132"/>
      <c r="E409" s="131"/>
      <c r="F409" s="138"/>
    </row>
    <row r="410" spans="1:6" ht="33" customHeight="1" x14ac:dyDescent="0.2">
      <c r="A410" s="128"/>
      <c r="B410" s="137"/>
      <c r="C410" s="131"/>
      <c r="D410" s="132"/>
      <c r="E410" s="131"/>
      <c r="F410" s="138"/>
    </row>
    <row r="411" spans="1:6" ht="33" customHeight="1" x14ac:dyDescent="0.2">
      <c r="A411" s="128"/>
      <c r="B411" s="137"/>
      <c r="C411" s="131"/>
      <c r="D411" s="132"/>
      <c r="E411" s="131"/>
      <c r="F411" s="138"/>
    </row>
    <row r="412" spans="1:6" ht="33" customHeight="1" x14ac:dyDescent="0.2">
      <c r="A412" s="128"/>
      <c r="B412" s="137"/>
      <c r="C412" s="131"/>
      <c r="D412" s="132"/>
      <c r="E412" s="131"/>
      <c r="F412" s="138"/>
    </row>
    <row r="413" spans="1:6" ht="33" customHeight="1" x14ac:dyDescent="0.2">
      <c r="A413" s="128"/>
      <c r="B413" s="137"/>
      <c r="C413" s="131"/>
      <c r="D413" s="132"/>
      <c r="E413" s="131"/>
      <c r="F413" s="138"/>
    </row>
    <row r="414" spans="1:6" ht="33" customHeight="1" x14ac:dyDescent="0.2">
      <c r="A414" s="128"/>
      <c r="B414" s="137"/>
      <c r="C414" s="131"/>
      <c r="D414" s="132"/>
      <c r="E414" s="131"/>
      <c r="F414" s="138"/>
    </row>
    <row r="415" spans="1:6" ht="33" customHeight="1" x14ac:dyDescent="0.2">
      <c r="A415" s="128"/>
      <c r="B415" s="137"/>
      <c r="C415" s="131"/>
      <c r="D415" s="132"/>
      <c r="E415" s="131"/>
      <c r="F415" s="138"/>
    </row>
    <row r="416" spans="1:6" ht="33" customHeight="1" x14ac:dyDescent="0.2">
      <c r="A416" s="128"/>
      <c r="B416" s="137"/>
      <c r="C416" s="131"/>
      <c r="D416" s="132"/>
      <c r="E416" s="131"/>
      <c r="F416" s="138"/>
    </row>
    <row r="417" spans="1:6" ht="33" customHeight="1" x14ac:dyDescent="0.2">
      <c r="A417" s="128"/>
      <c r="B417" s="137"/>
      <c r="C417" s="131"/>
      <c r="D417" s="132"/>
      <c r="E417" s="131"/>
      <c r="F417" s="138"/>
    </row>
    <row r="418" spans="1:6" ht="33" customHeight="1" x14ac:dyDescent="0.2">
      <c r="A418" s="128"/>
      <c r="B418" s="137"/>
      <c r="C418" s="131"/>
      <c r="D418" s="132"/>
      <c r="E418" s="131"/>
      <c r="F418" s="138"/>
    </row>
    <row r="419" spans="1:6" ht="33" customHeight="1" x14ac:dyDescent="0.2">
      <c r="A419" s="128"/>
      <c r="B419" s="137"/>
      <c r="C419" s="131"/>
      <c r="D419" s="132"/>
      <c r="E419" s="131"/>
      <c r="F419" s="138"/>
    </row>
    <row r="420" spans="1:6" ht="33" customHeight="1" x14ac:dyDescent="0.2">
      <c r="A420" s="128"/>
      <c r="B420" s="137"/>
      <c r="C420" s="131"/>
      <c r="D420" s="132"/>
      <c r="E420" s="131"/>
      <c r="F420" s="138"/>
    </row>
    <row r="421" spans="1:6" ht="33" customHeight="1" x14ac:dyDescent="0.2">
      <c r="A421" s="128"/>
      <c r="B421" s="137"/>
      <c r="C421" s="131"/>
      <c r="D421" s="132"/>
      <c r="E421" s="131"/>
      <c r="F421" s="138"/>
    </row>
    <row r="422" spans="1:6" ht="33" customHeight="1" x14ac:dyDescent="0.2">
      <c r="A422" s="128"/>
      <c r="B422" s="137"/>
      <c r="C422" s="131"/>
      <c r="D422" s="132"/>
      <c r="E422" s="131"/>
      <c r="F422" s="138"/>
    </row>
    <row r="423" spans="1:6" ht="33" customHeight="1" x14ac:dyDescent="0.2">
      <c r="A423" s="128"/>
      <c r="B423" s="137"/>
      <c r="C423" s="131"/>
      <c r="D423" s="132"/>
      <c r="E423" s="131"/>
      <c r="F423" s="138"/>
    </row>
    <row r="424" spans="1:6" ht="33" customHeight="1" x14ac:dyDescent="0.2">
      <c r="A424" s="128"/>
      <c r="B424" s="137"/>
      <c r="C424" s="131"/>
      <c r="D424" s="132"/>
      <c r="E424" s="131"/>
      <c r="F424" s="138"/>
    </row>
    <row r="425" spans="1:6" ht="33" customHeight="1" x14ac:dyDescent="0.2">
      <c r="A425" s="128"/>
      <c r="B425" s="137"/>
      <c r="C425" s="131"/>
      <c r="D425" s="132"/>
      <c r="E425" s="131"/>
      <c r="F425" s="138"/>
    </row>
    <row r="426" spans="1:6" ht="33" customHeight="1" x14ac:dyDescent="0.2">
      <c r="A426" s="128"/>
      <c r="B426" s="137"/>
      <c r="C426" s="131"/>
      <c r="D426" s="132"/>
      <c r="E426" s="131"/>
      <c r="F426" s="138"/>
    </row>
    <row r="427" spans="1:6" ht="33" customHeight="1" x14ac:dyDescent="0.2">
      <c r="A427" s="128"/>
      <c r="B427" s="137"/>
      <c r="C427" s="131"/>
      <c r="D427" s="132"/>
      <c r="E427" s="131"/>
      <c r="F427" s="138"/>
    </row>
    <row r="428" spans="1:6" ht="33" customHeight="1" x14ac:dyDescent="0.2">
      <c r="A428" s="128"/>
      <c r="B428" s="137"/>
      <c r="C428" s="131"/>
      <c r="D428" s="132"/>
      <c r="E428" s="131"/>
      <c r="F428" s="138"/>
    </row>
    <row r="429" spans="1:6" ht="33" customHeight="1" x14ac:dyDescent="0.2">
      <c r="A429" s="128"/>
      <c r="B429" s="137"/>
      <c r="C429" s="131"/>
      <c r="D429" s="132"/>
      <c r="E429" s="131"/>
      <c r="F429" s="138"/>
    </row>
    <row r="430" spans="1:6" ht="33" customHeight="1" x14ac:dyDescent="0.2">
      <c r="A430" s="128"/>
      <c r="B430" s="137"/>
      <c r="C430" s="131"/>
      <c r="D430" s="132"/>
      <c r="E430" s="131"/>
      <c r="F430" s="138"/>
    </row>
    <row r="431" spans="1:6" ht="33" customHeight="1" x14ac:dyDescent="0.2">
      <c r="A431" s="128"/>
      <c r="B431" s="137"/>
      <c r="C431" s="131"/>
      <c r="D431" s="132"/>
      <c r="E431" s="131"/>
      <c r="F431" s="138"/>
    </row>
    <row r="432" spans="1:6" ht="33" customHeight="1" x14ac:dyDescent="0.2">
      <c r="A432" s="128"/>
      <c r="B432" s="137"/>
      <c r="C432" s="131"/>
      <c r="D432" s="132"/>
      <c r="E432" s="131"/>
      <c r="F432" s="138"/>
    </row>
    <row r="433" spans="1:6" ht="33" customHeight="1" x14ac:dyDescent="0.2">
      <c r="A433" s="128"/>
      <c r="B433" s="137"/>
      <c r="C433" s="131"/>
      <c r="D433" s="132"/>
      <c r="E433" s="131"/>
      <c r="F433" s="138"/>
    </row>
    <row r="434" spans="1:6" ht="33" customHeight="1" x14ac:dyDescent="0.2">
      <c r="A434" s="128"/>
      <c r="B434" s="137"/>
      <c r="C434" s="131"/>
      <c r="D434" s="132"/>
      <c r="E434" s="131"/>
      <c r="F434" s="138"/>
    </row>
    <row r="435" spans="1:6" ht="33" customHeight="1" x14ac:dyDescent="0.2">
      <c r="A435" s="128"/>
      <c r="B435" s="137"/>
      <c r="C435" s="131"/>
      <c r="D435" s="132"/>
      <c r="E435" s="131"/>
      <c r="F435" s="138"/>
    </row>
    <row r="436" spans="1:6" ht="33" customHeight="1" x14ac:dyDescent="0.2">
      <c r="A436" s="128"/>
      <c r="B436" s="137"/>
      <c r="C436" s="131"/>
      <c r="D436" s="132"/>
      <c r="E436" s="131"/>
      <c r="F436" s="138"/>
    </row>
    <row r="437" spans="1:6" ht="33" customHeight="1" x14ac:dyDescent="0.2">
      <c r="A437" s="128"/>
      <c r="B437" s="137"/>
      <c r="C437" s="131"/>
      <c r="D437" s="132"/>
      <c r="E437" s="131"/>
      <c r="F437" s="138"/>
    </row>
    <row r="438" spans="1:6" ht="33" customHeight="1" x14ac:dyDescent="0.2">
      <c r="A438" s="128"/>
      <c r="B438" s="137"/>
      <c r="C438" s="131"/>
      <c r="D438" s="132"/>
      <c r="E438" s="131"/>
      <c r="F438" s="138"/>
    </row>
    <row r="439" spans="1:6" ht="33" customHeight="1" x14ac:dyDescent="0.2">
      <c r="A439" s="128"/>
      <c r="B439" s="137"/>
      <c r="C439" s="131"/>
      <c r="D439" s="132"/>
      <c r="E439" s="131"/>
      <c r="F439" s="138"/>
    </row>
    <row r="440" spans="1:6" ht="33" customHeight="1" x14ac:dyDescent="0.2">
      <c r="A440" s="128"/>
      <c r="B440" s="137"/>
      <c r="C440" s="131"/>
      <c r="D440" s="132"/>
      <c r="E440" s="131"/>
      <c r="F440" s="138"/>
    </row>
    <row r="441" spans="1:6" ht="33" customHeight="1" x14ac:dyDescent="0.2">
      <c r="A441" s="128"/>
      <c r="B441" s="137"/>
      <c r="C441" s="131"/>
      <c r="D441" s="132"/>
      <c r="E441" s="131"/>
      <c r="F441" s="138"/>
    </row>
    <row r="442" spans="1:6" ht="33" customHeight="1" x14ac:dyDescent="0.2">
      <c r="A442" s="128"/>
      <c r="B442" s="137"/>
      <c r="C442" s="131"/>
      <c r="D442" s="132"/>
      <c r="E442" s="131"/>
      <c r="F442" s="138"/>
    </row>
    <row r="443" spans="1:6" ht="33" customHeight="1" x14ac:dyDescent="0.2">
      <c r="A443" s="128"/>
      <c r="B443" s="137"/>
      <c r="C443" s="131"/>
      <c r="D443" s="132"/>
      <c r="E443" s="131"/>
      <c r="F443" s="138"/>
    </row>
    <row r="444" spans="1:6" ht="33" customHeight="1" x14ac:dyDescent="0.2">
      <c r="A444" s="128"/>
      <c r="B444" s="137"/>
      <c r="C444" s="131"/>
      <c r="D444" s="132"/>
      <c r="E444" s="131"/>
      <c r="F444" s="138"/>
    </row>
    <row r="445" spans="1:6" ht="33" customHeight="1" x14ac:dyDescent="0.2">
      <c r="A445" s="128"/>
      <c r="B445" s="137"/>
      <c r="C445" s="131"/>
      <c r="D445" s="132"/>
      <c r="E445" s="131"/>
      <c r="F445" s="138"/>
    </row>
    <row r="446" spans="1:6" ht="33" customHeight="1" x14ac:dyDescent="0.2">
      <c r="A446" s="128"/>
      <c r="B446" s="137"/>
      <c r="C446" s="131"/>
      <c r="D446" s="132"/>
      <c r="E446" s="131"/>
      <c r="F446" s="138"/>
    </row>
    <row r="447" spans="1:6" ht="33" customHeight="1" x14ac:dyDescent="0.2">
      <c r="A447" s="128"/>
      <c r="B447" s="137"/>
      <c r="C447" s="131"/>
      <c r="D447" s="132"/>
      <c r="E447" s="131"/>
      <c r="F447" s="138"/>
    </row>
    <row r="448" spans="1:6" ht="33" customHeight="1" x14ac:dyDescent="0.2">
      <c r="A448" s="128"/>
      <c r="B448" s="137"/>
      <c r="C448" s="131"/>
      <c r="D448" s="132"/>
      <c r="E448" s="131"/>
      <c r="F448" s="138"/>
    </row>
    <row r="449" spans="1:6" ht="33" customHeight="1" x14ac:dyDescent="0.2">
      <c r="A449" s="128"/>
      <c r="B449" s="137"/>
      <c r="C449" s="131"/>
      <c r="D449" s="132"/>
      <c r="E449" s="131"/>
      <c r="F449" s="138"/>
    </row>
    <row r="450" spans="1:6" ht="33" customHeight="1" x14ac:dyDescent="0.2">
      <c r="A450" s="128"/>
      <c r="B450" s="137"/>
      <c r="C450" s="131"/>
      <c r="D450" s="132"/>
      <c r="E450" s="131"/>
      <c r="F450" s="138"/>
    </row>
    <row r="451" spans="1:6" ht="33" customHeight="1" x14ac:dyDescent="0.2">
      <c r="A451" s="128"/>
      <c r="B451" s="137"/>
      <c r="C451" s="131"/>
      <c r="D451" s="132"/>
      <c r="E451" s="131"/>
      <c r="F451" s="138"/>
    </row>
    <row r="452" spans="1:6" ht="33" customHeight="1" x14ac:dyDescent="0.2">
      <c r="A452" s="128"/>
      <c r="B452" s="137"/>
      <c r="C452" s="131"/>
      <c r="D452" s="132"/>
      <c r="E452" s="131"/>
      <c r="F452" s="138"/>
    </row>
    <row r="453" spans="1:6" ht="33" customHeight="1" x14ac:dyDescent="0.2">
      <c r="A453" s="128"/>
      <c r="B453" s="137"/>
      <c r="C453" s="131"/>
      <c r="D453" s="132"/>
      <c r="E453" s="131"/>
      <c r="F453" s="138"/>
    </row>
    <row r="454" spans="1:6" ht="33" customHeight="1" x14ac:dyDescent="0.2">
      <c r="A454" s="128"/>
      <c r="B454" s="137"/>
      <c r="C454" s="131"/>
      <c r="D454" s="132"/>
      <c r="E454" s="131"/>
      <c r="F454" s="138"/>
    </row>
    <row r="455" spans="1:6" ht="33" customHeight="1" x14ac:dyDescent="0.2">
      <c r="A455" s="128"/>
      <c r="B455" s="137"/>
      <c r="C455" s="131"/>
      <c r="D455" s="132"/>
      <c r="E455" s="131"/>
      <c r="F455" s="138"/>
    </row>
    <row r="456" spans="1:6" ht="33" customHeight="1" x14ac:dyDescent="0.2">
      <c r="A456" s="128"/>
      <c r="B456" s="137"/>
      <c r="C456" s="131"/>
      <c r="D456" s="132"/>
      <c r="E456" s="131"/>
      <c r="F456" s="138"/>
    </row>
    <row r="457" spans="1:6" ht="33" customHeight="1" x14ac:dyDescent="0.2">
      <c r="A457" s="128"/>
      <c r="B457" s="137"/>
      <c r="C457" s="131"/>
      <c r="D457" s="132"/>
      <c r="E457" s="131"/>
      <c r="F457" s="138"/>
    </row>
    <row r="458" spans="1:6" ht="33" customHeight="1" x14ac:dyDescent="0.2">
      <c r="A458" s="128"/>
      <c r="B458" s="137"/>
      <c r="C458" s="131"/>
      <c r="D458" s="132"/>
      <c r="E458" s="131"/>
      <c r="F458" s="138"/>
    </row>
    <row r="459" spans="1:6" ht="33" customHeight="1" x14ac:dyDescent="0.2">
      <c r="A459" s="128"/>
      <c r="B459" s="137"/>
      <c r="C459" s="131"/>
      <c r="D459" s="132"/>
      <c r="E459" s="131"/>
      <c r="F459" s="138"/>
    </row>
    <row r="460" spans="1:6" ht="33" customHeight="1" x14ac:dyDescent="0.2">
      <c r="A460" s="128"/>
      <c r="B460" s="137"/>
      <c r="C460" s="131"/>
      <c r="D460" s="132"/>
      <c r="E460" s="131"/>
      <c r="F460" s="138"/>
    </row>
    <row r="461" spans="1:6" ht="33" customHeight="1" x14ac:dyDescent="0.2">
      <c r="A461" s="128"/>
      <c r="B461" s="137"/>
      <c r="C461" s="131"/>
      <c r="D461" s="132"/>
      <c r="E461" s="131"/>
      <c r="F461" s="138"/>
    </row>
    <row r="462" spans="1:6" ht="33" customHeight="1" x14ac:dyDescent="0.2">
      <c r="A462" s="128"/>
      <c r="B462" s="137"/>
      <c r="C462" s="131"/>
      <c r="D462" s="132"/>
      <c r="E462" s="131"/>
      <c r="F462" s="138"/>
    </row>
    <row r="463" spans="1:6" ht="33" customHeight="1" x14ac:dyDescent="0.2">
      <c r="A463" s="128"/>
      <c r="B463" s="137"/>
      <c r="C463" s="131"/>
      <c r="D463" s="132"/>
      <c r="E463" s="131"/>
      <c r="F463" s="138"/>
    </row>
    <row r="464" spans="1:6" ht="33" customHeight="1" x14ac:dyDescent="0.2">
      <c r="A464" s="128"/>
      <c r="B464" s="137"/>
      <c r="C464" s="131"/>
      <c r="D464" s="132"/>
      <c r="E464" s="131"/>
      <c r="F464" s="138"/>
    </row>
    <row r="465" spans="1:6" ht="33" customHeight="1" x14ac:dyDescent="0.2">
      <c r="A465" s="128"/>
      <c r="B465" s="137"/>
      <c r="C465" s="131"/>
      <c r="D465" s="132"/>
      <c r="E465" s="131"/>
      <c r="F465" s="138"/>
    </row>
    <row r="466" spans="1:6" ht="33" customHeight="1" x14ac:dyDescent="0.2">
      <c r="A466" s="128"/>
      <c r="B466" s="137"/>
      <c r="C466" s="131"/>
      <c r="D466" s="132"/>
      <c r="E466" s="131"/>
      <c r="F466" s="138"/>
    </row>
    <row r="467" spans="1:6" ht="33" customHeight="1" x14ac:dyDescent="0.2">
      <c r="A467" s="128"/>
      <c r="B467" s="137"/>
      <c r="C467" s="131"/>
      <c r="D467" s="132"/>
      <c r="E467" s="131"/>
      <c r="F467" s="138"/>
    </row>
    <row r="468" spans="1:6" ht="33" customHeight="1" x14ac:dyDescent="0.2">
      <c r="A468" s="128"/>
      <c r="B468" s="137"/>
      <c r="C468" s="131"/>
      <c r="D468" s="132"/>
      <c r="E468" s="131"/>
      <c r="F468" s="138"/>
    </row>
    <row r="469" spans="1:6" ht="33" customHeight="1" x14ac:dyDescent="0.2">
      <c r="A469" s="128"/>
      <c r="B469" s="137"/>
      <c r="C469" s="131"/>
      <c r="D469" s="132"/>
      <c r="E469" s="131"/>
      <c r="F469" s="138"/>
    </row>
    <row r="470" spans="1:6" ht="33" customHeight="1" x14ac:dyDescent="0.2">
      <c r="A470" s="128"/>
      <c r="B470" s="137"/>
      <c r="C470" s="131"/>
      <c r="D470" s="132"/>
      <c r="E470" s="131"/>
      <c r="F470" s="138"/>
    </row>
    <row r="471" spans="1:6" ht="33" customHeight="1" x14ac:dyDescent="0.2">
      <c r="A471" s="128"/>
      <c r="B471" s="137"/>
      <c r="C471" s="131"/>
      <c r="D471" s="132"/>
      <c r="E471" s="131"/>
      <c r="F471" s="138"/>
    </row>
    <row r="472" spans="1:6" ht="33" customHeight="1" x14ac:dyDescent="0.2">
      <c r="A472" s="128"/>
      <c r="B472" s="137"/>
      <c r="C472" s="131"/>
      <c r="D472" s="132"/>
      <c r="E472" s="131"/>
      <c r="F472" s="138"/>
    </row>
    <row r="473" spans="1:6" ht="33" customHeight="1" x14ac:dyDescent="0.2">
      <c r="A473" s="128"/>
      <c r="B473" s="137"/>
      <c r="C473" s="131"/>
      <c r="D473" s="132"/>
      <c r="E473" s="131"/>
      <c r="F473" s="138"/>
    </row>
    <row r="474" spans="1:6" ht="33" customHeight="1" x14ac:dyDescent="0.2">
      <c r="A474" s="128"/>
      <c r="B474" s="137"/>
      <c r="C474" s="131"/>
      <c r="D474" s="132"/>
      <c r="E474" s="131"/>
      <c r="F474" s="138"/>
    </row>
    <row r="475" spans="1:6" ht="33" customHeight="1" x14ac:dyDescent="0.2">
      <c r="A475" s="128"/>
      <c r="B475" s="137"/>
      <c r="C475" s="131"/>
      <c r="D475" s="132"/>
      <c r="E475" s="131"/>
      <c r="F475" s="138"/>
    </row>
    <row r="476" spans="1:6" ht="33" customHeight="1" x14ac:dyDescent="0.2">
      <c r="A476" s="128"/>
      <c r="B476" s="137"/>
      <c r="C476" s="131"/>
      <c r="D476" s="132"/>
      <c r="E476" s="131"/>
      <c r="F476" s="138"/>
    </row>
    <row r="477" spans="1:6" ht="33" customHeight="1" x14ac:dyDescent="0.2">
      <c r="A477" s="128"/>
      <c r="B477" s="137"/>
      <c r="C477" s="131"/>
      <c r="D477" s="132"/>
      <c r="E477" s="131"/>
      <c r="F477" s="138"/>
    </row>
    <row r="478" spans="1:6" ht="33" customHeight="1" x14ac:dyDescent="0.2">
      <c r="A478" s="128"/>
      <c r="B478" s="137"/>
      <c r="C478" s="131"/>
      <c r="D478" s="132"/>
      <c r="E478" s="131"/>
      <c r="F478" s="138"/>
    </row>
    <row r="479" spans="1:6" ht="33" customHeight="1" x14ac:dyDescent="0.2">
      <c r="A479" s="128"/>
      <c r="B479" s="137"/>
      <c r="C479" s="131"/>
      <c r="D479" s="132"/>
      <c r="E479" s="131"/>
      <c r="F479" s="138"/>
    </row>
    <row r="480" spans="1:6" ht="33" customHeight="1" x14ac:dyDescent="0.2">
      <c r="A480" s="128"/>
      <c r="B480" s="137"/>
      <c r="C480" s="131"/>
      <c r="D480" s="132"/>
      <c r="E480" s="131"/>
      <c r="F480" s="138"/>
    </row>
    <row r="481" spans="1:6" ht="33" customHeight="1" x14ac:dyDescent="0.2">
      <c r="A481" s="128"/>
      <c r="B481" s="137"/>
      <c r="C481" s="131"/>
      <c r="D481" s="132"/>
      <c r="E481" s="131"/>
      <c r="F481" s="138"/>
    </row>
    <row r="482" spans="1:6" ht="33" customHeight="1" x14ac:dyDescent="0.2">
      <c r="A482" s="128"/>
      <c r="B482" s="137"/>
      <c r="C482" s="131"/>
      <c r="D482" s="132"/>
      <c r="E482" s="131"/>
      <c r="F482" s="138"/>
    </row>
    <row r="483" spans="1:6" ht="33" customHeight="1" x14ac:dyDescent="0.2">
      <c r="A483" s="128"/>
      <c r="B483" s="137"/>
      <c r="C483" s="131"/>
      <c r="D483" s="132"/>
      <c r="E483" s="131"/>
      <c r="F483" s="138"/>
    </row>
    <row r="484" spans="1:6" ht="33" customHeight="1" x14ac:dyDescent="0.2">
      <c r="A484" s="128"/>
      <c r="B484" s="137"/>
      <c r="C484" s="131"/>
      <c r="D484" s="132"/>
      <c r="E484" s="131"/>
      <c r="F484" s="138"/>
    </row>
    <row r="485" spans="1:6" ht="33" customHeight="1" x14ac:dyDescent="0.2">
      <c r="A485" s="128"/>
      <c r="B485" s="137"/>
      <c r="C485" s="131"/>
      <c r="D485" s="132"/>
      <c r="E485" s="131"/>
      <c r="F485" s="138"/>
    </row>
    <row r="486" spans="1:6" ht="33" customHeight="1" x14ac:dyDescent="0.2">
      <c r="A486" s="128"/>
      <c r="B486" s="137"/>
      <c r="C486" s="131"/>
      <c r="D486" s="132"/>
      <c r="E486" s="131"/>
      <c r="F486" s="138"/>
    </row>
    <row r="487" spans="1:6" ht="33" customHeight="1" x14ac:dyDescent="0.2">
      <c r="A487" s="128"/>
      <c r="B487" s="137"/>
      <c r="C487" s="131"/>
      <c r="D487" s="132"/>
      <c r="E487" s="131"/>
      <c r="F487" s="138"/>
    </row>
    <row r="488" spans="1:6" ht="33" customHeight="1" x14ac:dyDescent="0.2">
      <c r="A488" s="128"/>
      <c r="B488" s="137"/>
      <c r="C488" s="131"/>
      <c r="D488" s="132"/>
      <c r="E488" s="131"/>
      <c r="F488" s="138"/>
    </row>
    <row r="489" spans="1:6" ht="33" customHeight="1" x14ac:dyDescent="0.2">
      <c r="A489" s="128"/>
      <c r="B489" s="137"/>
      <c r="C489" s="131"/>
      <c r="D489" s="132"/>
      <c r="E489" s="131"/>
      <c r="F489" s="138"/>
    </row>
    <row r="490" spans="1:6" ht="33" customHeight="1" x14ac:dyDescent="0.2">
      <c r="A490" s="128"/>
      <c r="B490" s="137"/>
      <c r="C490" s="131"/>
      <c r="D490" s="132"/>
      <c r="E490" s="131"/>
      <c r="F490" s="138"/>
    </row>
    <row r="491" spans="1:6" ht="33" customHeight="1" x14ac:dyDescent="0.2">
      <c r="A491" s="128"/>
      <c r="B491" s="137"/>
      <c r="C491" s="131"/>
      <c r="D491" s="132"/>
      <c r="E491" s="131"/>
      <c r="F491" s="138"/>
    </row>
    <row r="492" spans="1:6" ht="33" customHeight="1" x14ac:dyDescent="0.2">
      <c r="A492" s="128"/>
      <c r="B492" s="137"/>
      <c r="C492" s="131"/>
      <c r="D492" s="132"/>
      <c r="E492" s="131"/>
      <c r="F492" s="138"/>
    </row>
    <row r="493" spans="1:6" ht="33" customHeight="1" x14ac:dyDescent="0.2">
      <c r="A493" s="128"/>
      <c r="B493" s="137"/>
      <c r="C493" s="131"/>
      <c r="D493" s="132"/>
      <c r="E493" s="131"/>
      <c r="F493" s="138"/>
    </row>
    <row r="494" spans="1:6" ht="33" customHeight="1" x14ac:dyDescent="0.2">
      <c r="A494" s="128"/>
      <c r="B494" s="137"/>
      <c r="C494" s="131"/>
      <c r="D494" s="132"/>
      <c r="E494" s="131"/>
      <c r="F494" s="138"/>
    </row>
    <row r="495" spans="1:6" ht="33" customHeight="1" x14ac:dyDescent="0.2">
      <c r="A495" s="128"/>
      <c r="B495" s="137"/>
      <c r="C495" s="131"/>
      <c r="D495" s="132"/>
      <c r="E495" s="131"/>
      <c r="F495" s="138"/>
    </row>
    <row r="496" spans="1:6" ht="33" customHeight="1" x14ac:dyDescent="0.2">
      <c r="A496" s="128"/>
      <c r="B496" s="137"/>
      <c r="C496" s="131"/>
      <c r="D496" s="132"/>
      <c r="E496" s="131"/>
      <c r="F496" s="138"/>
    </row>
    <row r="497" spans="1:6" ht="33" customHeight="1" x14ac:dyDescent="0.2">
      <c r="A497" s="128"/>
      <c r="B497" s="137"/>
      <c r="C497" s="131"/>
      <c r="D497" s="132"/>
      <c r="E497" s="131"/>
      <c r="F497" s="138"/>
    </row>
    <row r="498" spans="1:6" ht="33" customHeight="1" x14ac:dyDescent="0.2">
      <c r="A498" s="128"/>
      <c r="B498" s="137"/>
      <c r="C498" s="131"/>
      <c r="D498" s="132"/>
      <c r="E498" s="131"/>
      <c r="F498" s="138"/>
    </row>
    <row r="499" spans="1:6" ht="33" customHeight="1" x14ac:dyDescent="0.2">
      <c r="A499" s="128"/>
      <c r="B499" s="137"/>
      <c r="C499" s="131"/>
      <c r="D499" s="132"/>
      <c r="E499" s="131"/>
      <c r="F499" s="138"/>
    </row>
    <row r="500" spans="1:6" ht="33" customHeight="1" x14ac:dyDescent="0.2">
      <c r="A500" s="128"/>
      <c r="B500" s="137"/>
      <c r="C500" s="131"/>
      <c r="D500" s="132"/>
      <c r="E500" s="131"/>
      <c r="F500" s="138"/>
    </row>
    <row r="501" spans="1:6" ht="33" customHeight="1" x14ac:dyDescent="0.2">
      <c r="A501" s="128"/>
      <c r="B501" s="137"/>
      <c r="C501" s="131"/>
      <c r="D501" s="132"/>
      <c r="E501" s="131"/>
      <c r="F501" s="138"/>
    </row>
    <row r="502" spans="1:6" ht="33" customHeight="1" x14ac:dyDescent="0.2">
      <c r="A502" s="128"/>
      <c r="B502" s="137"/>
      <c r="C502" s="131"/>
      <c r="D502" s="132"/>
      <c r="E502" s="131"/>
      <c r="F502" s="138"/>
    </row>
    <row r="503" spans="1:6" ht="33" customHeight="1" x14ac:dyDescent="0.2">
      <c r="A503" s="128"/>
      <c r="B503" s="137"/>
      <c r="C503" s="131"/>
      <c r="D503" s="132"/>
      <c r="E503" s="131"/>
      <c r="F503" s="138"/>
    </row>
    <row r="504" spans="1:6" ht="33" customHeight="1" x14ac:dyDescent="0.2">
      <c r="A504" s="128"/>
      <c r="B504" s="137"/>
      <c r="C504" s="131"/>
      <c r="D504" s="132"/>
      <c r="E504" s="131"/>
      <c r="F504" s="138"/>
    </row>
    <row r="505" spans="1:6" ht="33" customHeight="1" x14ac:dyDescent="0.2">
      <c r="A505" s="128"/>
      <c r="B505" s="137"/>
      <c r="C505" s="131"/>
      <c r="D505" s="132"/>
      <c r="E505" s="131"/>
      <c r="F505" s="138"/>
    </row>
    <row r="506" spans="1:6" ht="33" customHeight="1" x14ac:dyDescent="0.2">
      <c r="A506" s="128"/>
      <c r="B506" s="137"/>
      <c r="C506" s="131"/>
      <c r="D506" s="132"/>
      <c r="E506" s="131"/>
      <c r="F506" s="138"/>
    </row>
    <row r="507" spans="1:6" ht="33" customHeight="1" x14ac:dyDescent="0.2">
      <c r="A507" s="128"/>
      <c r="B507" s="137"/>
      <c r="C507" s="131"/>
      <c r="D507" s="132"/>
      <c r="E507" s="131"/>
      <c r="F507" s="138"/>
    </row>
    <row r="508" spans="1:6" ht="33" customHeight="1" x14ac:dyDescent="0.2">
      <c r="A508" s="128"/>
      <c r="B508" s="137"/>
      <c r="C508" s="131"/>
      <c r="D508" s="132"/>
      <c r="E508" s="131"/>
      <c r="F508" s="138"/>
    </row>
    <row r="509" spans="1:6" ht="33" customHeight="1" x14ac:dyDescent="0.2">
      <c r="A509" s="128"/>
      <c r="B509" s="137"/>
      <c r="C509" s="131"/>
      <c r="D509" s="132"/>
      <c r="E509" s="131"/>
      <c r="F509" s="138"/>
    </row>
    <row r="510" spans="1:6" ht="33" customHeight="1" x14ac:dyDescent="0.2">
      <c r="A510" s="128"/>
      <c r="B510" s="137"/>
      <c r="C510" s="131"/>
      <c r="D510" s="132"/>
      <c r="E510" s="131"/>
      <c r="F510" s="138"/>
    </row>
    <row r="511" spans="1:6" ht="33" customHeight="1" x14ac:dyDescent="0.2">
      <c r="A511" s="128"/>
      <c r="B511" s="137"/>
      <c r="C511" s="131"/>
      <c r="D511" s="132"/>
      <c r="E511" s="131"/>
      <c r="F511" s="138"/>
    </row>
    <row r="512" spans="1:6" ht="33" customHeight="1" x14ac:dyDescent="0.2">
      <c r="A512" s="128"/>
      <c r="B512" s="137"/>
      <c r="C512" s="131"/>
      <c r="D512" s="132"/>
      <c r="E512" s="131"/>
      <c r="F512" s="138"/>
    </row>
    <row r="513" spans="1:6" ht="33" customHeight="1" x14ac:dyDescent="0.2">
      <c r="A513" s="128"/>
      <c r="B513" s="137"/>
      <c r="C513" s="131"/>
      <c r="D513" s="132"/>
      <c r="E513" s="131"/>
      <c r="F513" s="138"/>
    </row>
    <row r="514" spans="1:6" ht="33" customHeight="1" x14ac:dyDescent="0.2">
      <c r="A514" s="128"/>
      <c r="B514" s="137"/>
      <c r="C514" s="131"/>
      <c r="D514" s="132"/>
      <c r="E514" s="131"/>
      <c r="F514" s="138"/>
    </row>
    <row r="515" spans="1:6" ht="33" customHeight="1" x14ac:dyDescent="0.2">
      <c r="A515" s="128"/>
      <c r="B515" s="137"/>
      <c r="C515" s="131"/>
      <c r="D515" s="132"/>
      <c r="E515" s="131"/>
      <c r="F515" s="138"/>
    </row>
    <row r="516" spans="1:6" ht="33" customHeight="1" x14ac:dyDescent="0.2">
      <c r="A516" s="128"/>
      <c r="B516" s="137"/>
      <c r="C516" s="131"/>
      <c r="D516" s="132"/>
      <c r="E516" s="131"/>
      <c r="F516" s="138"/>
    </row>
    <row r="517" spans="1:6" ht="33" customHeight="1" x14ac:dyDescent="0.2">
      <c r="A517" s="128"/>
      <c r="B517" s="137"/>
      <c r="C517" s="131"/>
      <c r="D517" s="132"/>
      <c r="E517" s="131"/>
      <c r="F517" s="138"/>
    </row>
    <row r="518" spans="1:6" ht="33" customHeight="1" x14ac:dyDescent="0.2">
      <c r="A518" s="128"/>
      <c r="B518" s="137"/>
      <c r="C518" s="131"/>
      <c r="D518" s="132"/>
      <c r="E518" s="131"/>
      <c r="F518" s="138"/>
    </row>
    <row r="519" spans="1:6" ht="33" customHeight="1" x14ac:dyDescent="0.2">
      <c r="A519" s="128"/>
      <c r="B519" s="137"/>
      <c r="C519" s="131"/>
      <c r="D519" s="132"/>
      <c r="E519" s="131"/>
      <c r="F519" s="138"/>
    </row>
    <row r="520" spans="1:6" ht="33" customHeight="1" x14ac:dyDescent="0.2">
      <c r="A520" s="128"/>
      <c r="B520" s="137"/>
      <c r="C520" s="131"/>
      <c r="D520" s="132"/>
      <c r="E520" s="131"/>
      <c r="F520" s="138"/>
    </row>
    <row r="521" spans="1:6" ht="33" customHeight="1" x14ac:dyDescent="0.2">
      <c r="A521" s="128"/>
      <c r="B521" s="137"/>
      <c r="C521" s="131"/>
      <c r="D521" s="132"/>
      <c r="E521" s="131"/>
      <c r="F521" s="138"/>
    </row>
    <row r="522" spans="1:6" ht="33" customHeight="1" x14ac:dyDescent="0.2">
      <c r="A522" s="128"/>
      <c r="B522" s="137"/>
      <c r="C522" s="131"/>
      <c r="D522" s="132"/>
      <c r="E522" s="131"/>
      <c r="F522" s="138"/>
    </row>
    <row r="523" spans="1:6" ht="33" customHeight="1" x14ac:dyDescent="0.2">
      <c r="A523" s="128"/>
      <c r="B523" s="137"/>
      <c r="C523" s="131"/>
      <c r="D523" s="132"/>
      <c r="E523" s="131"/>
      <c r="F523" s="138"/>
    </row>
    <row r="524" spans="1:6" ht="33" customHeight="1" x14ac:dyDescent="0.2">
      <c r="A524" s="128"/>
      <c r="B524" s="137"/>
      <c r="C524" s="131"/>
      <c r="D524" s="132"/>
      <c r="E524" s="131"/>
      <c r="F524" s="138"/>
    </row>
    <row r="525" spans="1:6" ht="33" customHeight="1" x14ac:dyDescent="0.2">
      <c r="A525" s="128"/>
      <c r="B525" s="137"/>
      <c r="C525" s="131"/>
      <c r="D525" s="132"/>
      <c r="E525" s="131"/>
      <c r="F525" s="138"/>
    </row>
    <row r="526" spans="1:6" ht="33" customHeight="1" x14ac:dyDescent="0.2">
      <c r="A526" s="128"/>
      <c r="B526" s="137"/>
      <c r="C526" s="131"/>
      <c r="D526" s="132"/>
      <c r="E526" s="131"/>
      <c r="F526" s="138"/>
    </row>
    <row r="527" spans="1:6" ht="33" customHeight="1" x14ac:dyDescent="0.2">
      <c r="A527" s="128"/>
      <c r="B527" s="137"/>
      <c r="C527" s="131"/>
      <c r="D527" s="132"/>
      <c r="E527" s="131"/>
      <c r="F527" s="138"/>
    </row>
    <row r="528" spans="1:6" ht="33" customHeight="1" x14ac:dyDescent="0.2">
      <c r="A528" s="128"/>
      <c r="B528" s="137"/>
      <c r="C528" s="131"/>
      <c r="D528" s="132"/>
      <c r="E528" s="131"/>
      <c r="F528" s="138"/>
    </row>
    <row r="529" spans="1:6" ht="33" customHeight="1" x14ac:dyDescent="0.2">
      <c r="A529" s="128"/>
      <c r="B529" s="137"/>
      <c r="C529" s="131"/>
      <c r="D529" s="132"/>
      <c r="E529" s="131"/>
      <c r="F529" s="138"/>
    </row>
    <row r="530" spans="1:6" ht="33" customHeight="1" x14ac:dyDescent="0.2">
      <c r="A530" s="128"/>
      <c r="B530" s="137"/>
      <c r="C530" s="131"/>
      <c r="D530" s="132"/>
      <c r="E530" s="131"/>
      <c r="F530" s="138"/>
    </row>
    <row r="531" spans="1:6" ht="33" customHeight="1" x14ac:dyDescent="0.2">
      <c r="A531" s="128"/>
      <c r="B531" s="137"/>
      <c r="C531" s="131"/>
      <c r="D531" s="132"/>
      <c r="E531" s="131"/>
      <c r="F531" s="138"/>
    </row>
    <row r="532" spans="1:6" ht="33" customHeight="1" x14ac:dyDescent="0.2">
      <c r="A532" s="128"/>
      <c r="B532" s="137"/>
      <c r="C532" s="131"/>
      <c r="D532" s="132"/>
      <c r="E532" s="131"/>
      <c r="F532" s="138"/>
    </row>
    <row r="533" spans="1:6" ht="33" customHeight="1" x14ac:dyDescent="0.2">
      <c r="A533" s="128"/>
      <c r="B533" s="137"/>
      <c r="C533" s="131"/>
      <c r="D533" s="132"/>
      <c r="E533" s="131"/>
      <c r="F533" s="138"/>
    </row>
    <row r="534" spans="1:6" ht="33" customHeight="1" x14ac:dyDescent="0.2">
      <c r="A534" s="128"/>
      <c r="B534" s="137"/>
      <c r="C534" s="131"/>
      <c r="D534" s="132"/>
      <c r="E534" s="131"/>
      <c r="F534" s="138"/>
    </row>
    <row r="535" spans="1:6" ht="33" customHeight="1" x14ac:dyDescent="0.2">
      <c r="A535" s="128"/>
      <c r="B535" s="137"/>
      <c r="C535" s="131"/>
      <c r="D535" s="132"/>
      <c r="E535" s="131"/>
      <c r="F535" s="138"/>
    </row>
    <row r="536" spans="1:6" ht="33" customHeight="1" x14ac:dyDescent="0.2">
      <c r="A536" s="128"/>
      <c r="B536" s="137"/>
      <c r="C536" s="131"/>
      <c r="D536" s="132"/>
      <c r="E536" s="131"/>
      <c r="F536" s="138"/>
    </row>
    <row r="537" spans="1:6" ht="33" customHeight="1" x14ac:dyDescent="0.2">
      <c r="A537" s="128"/>
      <c r="B537" s="137"/>
      <c r="C537" s="131"/>
      <c r="D537" s="132"/>
      <c r="E537" s="131"/>
      <c r="F537" s="138"/>
    </row>
    <row r="538" spans="1:6" ht="33" customHeight="1" x14ac:dyDescent="0.2">
      <c r="A538" s="128"/>
      <c r="B538" s="137"/>
      <c r="C538" s="131"/>
      <c r="D538" s="132"/>
      <c r="E538" s="131"/>
      <c r="F538" s="138"/>
    </row>
    <row r="539" spans="1:6" ht="33" customHeight="1" x14ac:dyDescent="0.2">
      <c r="A539" s="128"/>
      <c r="B539" s="137"/>
      <c r="C539" s="131"/>
      <c r="D539" s="132"/>
      <c r="E539" s="131"/>
      <c r="F539" s="138"/>
    </row>
    <row r="540" spans="1:6" ht="33" customHeight="1" x14ac:dyDescent="0.2">
      <c r="A540" s="128"/>
      <c r="B540" s="137"/>
      <c r="C540" s="131"/>
      <c r="D540" s="132"/>
      <c r="E540" s="131"/>
      <c r="F540" s="138"/>
    </row>
    <row r="541" spans="1:6" ht="33" customHeight="1" x14ac:dyDescent="0.2">
      <c r="A541" s="128"/>
      <c r="B541" s="137"/>
      <c r="C541" s="131"/>
      <c r="D541" s="132"/>
      <c r="E541" s="131"/>
      <c r="F541" s="138"/>
    </row>
    <row r="542" spans="1:6" ht="33" customHeight="1" x14ac:dyDescent="0.2">
      <c r="A542" s="128"/>
      <c r="B542" s="137"/>
      <c r="C542" s="131"/>
      <c r="D542" s="132"/>
      <c r="E542" s="131"/>
      <c r="F542" s="138"/>
    </row>
    <row r="543" spans="1:6" ht="33" customHeight="1" x14ac:dyDescent="0.2">
      <c r="A543" s="128"/>
      <c r="B543" s="137"/>
      <c r="C543" s="131"/>
      <c r="D543" s="132"/>
      <c r="E543" s="131"/>
      <c r="F543" s="138"/>
    </row>
    <row r="544" spans="1:6" ht="33" customHeight="1" x14ac:dyDescent="0.2">
      <c r="A544" s="128"/>
      <c r="B544" s="137"/>
      <c r="C544" s="131"/>
      <c r="D544" s="132"/>
      <c r="E544" s="131"/>
      <c r="F544" s="138"/>
    </row>
    <row r="545" spans="1:6" ht="33" customHeight="1" x14ac:dyDescent="0.2">
      <c r="A545" s="128"/>
      <c r="B545" s="137"/>
      <c r="C545" s="131"/>
      <c r="D545" s="132"/>
      <c r="E545" s="131"/>
      <c r="F545" s="138"/>
    </row>
    <row r="546" spans="1:6" ht="33" customHeight="1" x14ac:dyDescent="0.2">
      <c r="A546" s="128"/>
      <c r="B546" s="137"/>
      <c r="C546" s="131"/>
      <c r="D546" s="132"/>
      <c r="E546" s="131"/>
      <c r="F546" s="138"/>
    </row>
    <row r="547" spans="1:6" ht="33" customHeight="1" x14ac:dyDescent="0.2">
      <c r="A547" s="128"/>
      <c r="B547" s="137"/>
      <c r="C547" s="131"/>
      <c r="D547" s="132"/>
      <c r="E547" s="131"/>
      <c r="F547" s="138"/>
    </row>
    <row r="548" spans="1:6" ht="33" customHeight="1" x14ac:dyDescent="0.2">
      <c r="A548" s="128"/>
      <c r="B548" s="137"/>
      <c r="C548" s="131"/>
      <c r="D548" s="132"/>
      <c r="E548" s="131"/>
      <c r="F548" s="138"/>
    </row>
    <row r="549" spans="1:6" ht="33" customHeight="1" x14ac:dyDescent="0.2">
      <c r="A549" s="128"/>
      <c r="B549" s="137"/>
      <c r="C549" s="131"/>
      <c r="D549" s="132"/>
      <c r="E549" s="131"/>
      <c r="F549" s="138"/>
    </row>
    <row r="550" spans="1:6" ht="33" customHeight="1" x14ac:dyDescent="0.2">
      <c r="A550" s="128"/>
      <c r="B550" s="137"/>
      <c r="C550" s="131"/>
      <c r="D550" s="132"/>
      <c r="E550" s="131"/>
      <c r="F550" s="138"/>
    </row>
    <row r="551" spans="1:6" ht="33" customHeight="1" x14ac:dyDescent="0.2">
      <c r="A551" s="128"/>
      <c r="B551" s="137"/>
      <c r="C551" s="131"/>
      <c r="D551" s="132"/>
      <c r="E551" s="131"/>
      <c r="F551" s="138"/>
    </row>
    <row r="552" spans="1:6" ht="33" customHeight="1" x14ac:dyDescent="0.2">
      <c r="A552" s="128"/>
      <c r="B552" s="137"/>
      <c r="C552" s="131"/>
      <c r="D552" s="132"/>
      <c r="E552" s="131"/>
      <c r="F552" s="138"/>
    </row>
    <row r="553" spans="1:6" ht="33" customHeight="1" x14ac:dyDescent="0.2">
      <c r="A553" s="128"/>
      <c r="B553" s="137"/>
      <c r="C553" s="131"/>
      <c r="D553" s="132"/>
      <c r="E553" s="131"/>
      <c r="F553" s="138"/>
    </row>
    <row r="554" spans="1:6" ht="33" customHeight="1" x14ac:dyDescent="0.2">
      <c r="A554" s="128"/>
      <c r="B554" s="137"/>
      <c r="C554" s="131"/>
      <c r="D554" s="132"/>
      <c r="E554" s="131"/>
      <c r="F554" s="138"/>
    </row>
    <row r="555" spans="1:6" ht="33" customHeight="1" x14ac:dyDescent="0.2">
      <c r="A555" s="128"/>
      <c r="B555" s="137"/>
      <c r="C555" s="131"/>
      <c r="D555" s="132"/>
      <c r="E555" s="131"/>
      <c r="F555" s="138"/>
    </row>
    <row r="556" spans="1:6" ht="33" customHeight="1" x14ac:dyDescent="0.2">
      <c r="A556" s="128"/>
      <c r="B556" s="137"/>
      <c r="C556" s="131"/>
      <c r="D556" s="132"/>
      <c r="E556" s="131"/>
      <c r="F556" s="138"/>
    </row>
    <row r="557" spans="1:6" ht="33" customHeight="1" x14ac:dyDescent="0.2">
      <c r="A557" s="128"/>
      <c r="B557" s="137"/>
      <c r="C557" s="131"/>
      <c r="D557" s="132"/>
      <c r="E557" s="131"/>
      <c r="F557" s="138"/>
    </row>
    <row r="558" spans="1:6" ht="33" customHeight="1" x14ac:dyDescent="0.2">
      <c r="A558" s="128"/>
      <c r="B558" s="137"/>
      <c r="C558" s="131"/>
      <c r="D558" s="132"/>
      <c r="E558" s="131"/>
      <c r="F558" s="138"/>
    </row>
    <row r="559" spans="1:6" ht="33" customHeight="1" x14ac:dyDescent="0.2">
      <c r="A559" s="128"/>
      <c r="B559" s="137"/>
      <c r="C559" s="131"/>
      <c r="D559" s="132"/>
      <c r="E559" s="131"/>
      <c r="F559" s="138"/>
    </row>
    <row r="560" spans="1:6" ht="33" customHeight="1" x14ac:dyDescent="0.2">
      <c r="A560" s="128"/>
      <c r="B560" s="137"/>
      <c r="C560" s="131"/>
      <c r="D560" s="132"/>
      <c r="E560" s="131"/>
      <c r="F560" s="138"/>
    </row>
    <row r="561" spans="1:6" ht="33" customHeight="1" x14ac:dyDescent="0.2">
      <c r="A561" s="128"/>
      <c r="B561" s="137"/>
      <c r="C561" s="131"/>
      <c r="D561" s="132"/>
      <c r="E561" s="131"/>
      <c r="F561" s="138"/>
    </row>
    <row r="562" spans="1:6" ht="33" customHeight="1" x14ac:dyDescent="0.2">
      <c r="A562" s="128"/>
      <c r="B562" s="137"/>
      <c r="C562" s="131"/>
      <c r="D562" s="132"/>
      <c r="E562" s="131"/>
      <c r="F562" s="138"/>
    </row>
    <row r="563" spans="1:6" ht="33" customHeight="1" x14ac:dyDescent="0.2">
      <c r="A563" s="128"/>
      <c r="B563" s="137"/>
      <c r="C563" s="131"/>
      <c r="D563" s="132"/>
      <c r="E563" s="131"/>
      <c r="F563" s="138"/>
    </row>
    <row r="564" spans="1:6" ht="33" customHeight="1" x14ac:dyDescent="0.2">
      <c r="A564" s="128"/>
      <c r="B564" s="137"/>
      <c r="C564" s="131"/>
      <c r="D564" s="132"/>
      <c r="E564" s="131"/>
      <c r="F564" s="138"/>
    </row>
    <row r="565" spans="1:6" ht="33" customHeight="1" x14ac:dyDescent="0.2">
      <c r="A565" s="128"/>
      <c r="B565" s="137"/>
      <c r="C565" s="131"/>
      <c r="D565" s="132"/>
      <c r="E565" s="131"/>
      <c r="F565" s="138"/>
    </row>
    <row r="566" spans="1:6" ht="33" customHeight="1" x14ac:dyDescent="0.2">
      <c r="A566" s="128"/>
      <c r="B566" s="137"/>
      <c r="C566" s="131"/>
      <c r="D566" s="132"/>
      <c r="E566" s="131"/>
      <c r="F566" s="138"/>
    </row>
    <row r="567" spans="1:6" ht="33" customHeight="1" x14ac:dyDescent="0.2">
      <c r="A567" s="128"/>
      <c r="B567" s="137"/>
      <c r="C567" s="131"/>
      <c r="D567" s="132"/>
      <c r="E567" s="131"/>
      <c r="F567" s="138"/>
    </row>
    <row r="568" spans="1:6" ht="33" customHeight="1" x14ac:dyDescent="0.2">
      <c r="A568" s="128"/>
      <c r="B568" s="137"/>
      <c r="C568" s="131"/>
      <c r="D568" s="132"/>
      <c r="E568" s="131"/>
      <c r="F568" s="138"/>
    </row>
    <row r="569" spans="1:6" ht="33" customHeight="1" x14ac:dyDescent="0.2">
      <c r="A569" s="128"/>
      <c r="B569" s="137"/>
      <c r="C569" s="131"/>
      <c r="D569" s="132"/>
      <c r="E569" s="131"/>
      <c r="F569" s="138"/>
    </row>
    <row r="570" spans="1:6" ht="33" customHeight="1" x14ac:dyDescent="0.2">
      <c r="A570" s="128"/>
      <c r="B570" s="137"/>
      <c r="C570" s="131"/>
      <c r="D570" s="132"/>
      <c r="E570" s="131"/>
      <c r="F570" s="138"/>
    </row>
    <row r="571" spans="1:6" ht="33" customHeight="1" x14ac:dyDescent="0.2">
      <c r="A571" s="128"/>
      <c r="B571" s="137"/>
      <c r="C571" s="131"/>
      <c r="D571" s="132"/>
      <c r="E571" s="131"/>
      <c r="F571" s="138"/>
    </row>
    <row r="572" spans="1:6" ht="33" customHeight="1" x14ac:dyDescent="0.2">
      <c r="A572" s="128"/>
      <c r="B572" s="137"/>
      <c r="C572" s="131"/>
      <c r="D572" s="132"/>
      <c r="E572" s="131"/>
      <c r="F572" s="138"/>
    </row>
    <row r="573" spans="1:6" ht="33" customHeight="1" x14ac:dyDescent="0.2">
      <c r="A573" s="128"/>
      <c r="B573" s="137"/>
      <c r="C573" s="131"/>
      <c r="D573" s="132"/>
      <c r="E573" s="131"/>
      <c r="F573" s="138"/>
    </row>
    <row r="574" spans="1:6" ht="33" customHeight="1" x14ac:dyDescent="0.2">
      <c r="A574" s="128"/>
      <c r="B574" s="137"/>
      <c r="C574" s="131"/>
      <c r="D574" s="132"/>
      <c r="E574" s="131"/>
      <c r="F574" s="138"/>
    </row>
    <row r="575" spans="1:6" ht="33" customHeight="1" x14ac:dyDescent="0.2">
      <c r="A575" s="128"/>
      <c r="B575" s="137"/>
      <c r="C575" s="131"/>
      <c r="D575" s="132"/>
      <c r="E575" s="131"/>
      <c r="F575" s="138"/>
    </row>
    <row r="576" spans="1:6" ht="33" customHeight="1" x14ac:dyDescent="0.2">
      <c r="A576" s="128"/>
      <c r="B576" s="137"/>
      <c r="C576" s="131"/>
      <c r="D576" s="132"/>
      <c r="E576" s="131"/>
      <c r="F576" s="138"/>
    </row>
    <row r="577" spans="1:6" ht="33" customHeight="1" x14ac:dyDescent="0.2">
      <c r="A577" s="128"/>
      <c r="B577" s="137"/>
      <c r="C577" s="131"/>
      <c r="D577" s="132"/>
      <c r="E577" s="131"/>
      <c r="F577" s="138"/>
    </row>
    <row r="578" spans="1:6" ht="33" customHeight="1" x14ac:dyDescent="0.2">
      <c r="A578" s="128"/>
      <c r="B578" s="137"/>
      <c r="C578" s="131"/>
      <c r="D578" s="132"/>
      <c r="E578" s="131"/>
      <c r="F578" s="138"/>
    </row>
    <row r="579" spans="1:6" ht="33" customHeight="1" x14ac:dyDescent="0.2">
      <c r="A579" s="128"/>
      <c r="B579" s="137"/>
      <c r="C579" s="131"/>
      <c r="D579" s="132"/>
      <c r="E579" s="131"/>
      <c r="F579" s="138"/>
    </row>
    <row r="580" spans="1:6" ht="33" customHeight="1" x14ac:dyDescent="0.2">
      <c r="A580" s="128"/>
      <c r="B580" s="137"/>
      <c r="C580" s="131"/>
      <c r="D580" s="132"/>
      <c r="E580" s="131"/>
      <c r="F580" s="138"/>
    </row>
    <row r="581" spans="1:6" ht="33" customHeight="1" x14ac:dyDescent="0.2">
      <c r="A581" s="128"/>
      <c r="B581" s="137"/>
      <c r="C581" s="131"/>
      <c r="D581" s="132"/>
      <c r="E581" s="131"/>
      <c r="F581" s="138"/>
    </row>
    <row r="582" spans="1:6" ht="33" customHeight="1" x14ac:dyDescent="0.2">
      <c r="A582" s="128"/>
      <c r="B582" s="137"/>
      <c r="C582" s="131"/>
      <c r="D582" s="132"/>
      <c r="E582" s="131"/>
      <c r="F582" s="138"/>
    </row>
    <row r="583" spans="1:6" ht="33" customHeight="1" x14ac:dyDescent="0.2">
      <c r="A583" s="128"/>
      <c r="B583" s="137"/>
      <c r="C583" s="131"/>
      <c r="D583" s="132"/>
      <c r="E583" s="131"/>
      <c r="F583" s="138"/>
    </row>
    <row r="584" spans="1:6" ht="33" customHeight="1" x14ac:dyDescent="0.2">
      <c r="A584" s="128"/>
      <c r="B584" s="137"/>
      <c r="C584" s="131"/>
      <c r="D584" s="132"/>
      <c r="E584" s="131"/>
      <c r="F584" s="138"/>
    </row>
    <row r="585" spans="1:6" ht="33" customHeight="1" x14ac:dyDescent="0.2">
      <c r="A585" s="128"/>
      <c r="B585" s="137"/>
      <c r="C585" s="131"/>
      <c r="D585" s="132"/>
      <c r="E585" s="131"/>
      <c r="F585" s="138"/>
    </row>
    <row r="586" spans="1:6" ht="33" customHeight="1" x14ac:dyDescent="0.2">
      <c r="A586" s="128"/>
      <c r="B586" s="137"/>
      <c r="C586" s="131"/>
      <c r="D586" s="132"/>
      <c r="E586" s="131"/>
      <c r="F586" s="138"/>
    </row>
    <row r="587" spans="1:6" ht="33" customHeight="1" x14ac:dyDescent="0.2">
      <c r="A587" s="128"/>
      <c r="B587" s="137"/>
      <c r="C587" s="131"/>
      <c r="D587" s="132"/>
      <c r="E587" s="131"/>
      <c r="F587" s="138"/>
    </row>
    <row r="588" spans="1:6" ht="33" customHeight="1" x14ac:dyDescent="0.2">
      <c r="A588" s="128"/>
      <c r="B588" s="137"/>
      <c r="C588" s="131"/>
      <c r="D588" s="132"/>
      <c r="E588" s="131"/>
      <c r="F588" s="138"/>
    </row>
    <row r="589" spans="1:6" ht="33" customHeight="1" x14ac:dyDescent="0.2">
      <c r="A589" s="128"/>
      <c r="B589" s="137"/>
      <c r="C589" s="131"/>
      <c r="D589" s="132"/>
      <c r="E589" s="131"/>
      <c r="F589" s="138"/>
    </row>
    <row r="590" spans="1:6" ht="33" customHeight="1" x14ac:dyDescent="0.2">
      <c r="A590" s="128"/>
      <c r="B590" s="137"/>
      <c r="C590" s="131"/>
      <c r="D590" s="132"/>
      <c r="E590" s="131"/>
      <c r="F590" s="138"/>
    </row>
    <row r="591" spans="1:6" ht="33" customHeight="1" x14ac:dyDescent="0.2">
      <c r="A591" s="128"/>
      <c r="B591" s="137"/>
      <c r="C591" s="131"/>
      <c r="D591" s="132"/>
      <c r="E591" s="131"/>
      <c r="F591" s="138"/>
    </row>
    <row r="592" spans="1:6" ht="33" customHeight="1" x14ac:dyDescent="0.2">
      <c r="A592" s="128"/>
      <c r="B592" s="137"/>
      <c r="C592" s="131"/>
      <c r="D592" s="132"/>
      <c r="E592" s="131"/>
      <c r="F592" s="138"/>
    </row>
    <row r="593" spans="1:6" ht="33" customHeight="1" x14ac:dyDescent="0.2">
      <c r="A593" s="128"/>
      <c r="B593" s="137"/>
      <c r="C593" s="131"/>
      <c r="D593" s="132"/>
      <c r="E593" s="131"/>
      <c r="F593" s="138"/>
    </row>
    <row r="594" spans="1:6" ht="33" customHeight="1" x14ac:dyDescent="0.2">
      <c r="A594" s="128"/>
      <c r="B594" s="137"/>
      <c r="C594" s="131"/>
      <c r="D594" s="132"/>
      <c r="E594" s="131"/>
      <c r="F594" s="138"/>
    </row>
    <row r="595" spans="1:6" ht="33" customHeight="1" x14ac:dyDescent="0.2">
      <c r="A595" s="128"/>
      <c r="B595" s="137"/>
      <c r="C595" s="131"/>
      <c r="D595" s="132"/>
      <c r="E595" s="131"/>
      <c r="F595" s="138"/>
    </row>
    <row r="596" spans="1:6" ht="33" customHeight="1" x14ac:dyDescent="0.2">
      <c r="A596" s="128"/>
      <c r="B596" s="137"/>
      <c r="C596" s="131"/>
      <c r="D596" s="132"/>
      <c r="E596" s="131"/>
      <c r="F596" s="138"/>
    </row>
    <row r="597" spans="1:6" ht="33" customHeight="1" x14ac:dyDescent="0.2">
      <c r="A597" s="128"/>
      <c r="B597" s="137"/>
      <c r="C597" s="131"/>
      <c r="D597" s="132"/>
      <c r="E597" s="131"/>
      <c r="F597" s="138"/>
    </row>
    <row r="598" spans="1:6" ht="33" customHeight="1" x14ac:dyDescent="0.2">
      <c r="A598" s="128"/>
      <c r="B598" s="137"/>
      <c r="C598" s="131"/>
      <c r="D598" s="132"/>
      <c r="E598" s="131"/>
      <c r="F598" s="138"/>
    </row>
    <row r="599" spans="1:6" ht="33" customHeight="1" x14ac:dyDescent="0.2">
      <c r="A599" s="128"/>
      <c r="B599" s="137"/>
      <c r="C599" s="131"/>
      <c r="D599" s="132"/>
      <c r="E599" s="131"/>
      <c r="F599" s="138"/>
    </row>
    <row r="600" spans="1:6" ht="33" customHeight="1" x14ac:dyDescent="0.2">
      <c r="A600" s="128"/>
      <c r="B600" s="137"/>
      <c r="C600" s="131"/>
      <c r="D600" s="132"/>
      <c r="E600" s="131"/>
      <c r="F600" s="138"/>
    </row>
    <row r="601" spans="1:6" ht="33" customHeight="1" x14ac:dyDescent="0.2">
      <c r="A601" s="128"/>
      <c r="B601" s="137"/>
      <c r="C601" s="131"/>
      <c r="D601" s="132"/>
      <c r="E601" s="131"/>
      <c r="F601" s="138"/>
    </row>
    <row r="602" spans="1:6" ht="33" customHeight="1" x14ac:dyDescent="0.2">
      <c r="A602" s="128"/>
      <c r="B602" s="137"/>
      <c r="C602" s="131"/>
      <c r="D602" s="132"/>
      <c r="E602" s="131"/>
      <c r="F602" s="138"/>
    </row>
    <row r="603" spans="1:6" ht="33" customHeight="1" x14ac:dyDescent="0.2">
      <c r="A603" s="128"/>
      <c r="B603" s="137"/>
      <c r="C603" s="131"/>
      <c r="D603" s="132"/>
      <c r="E603" s="131"/>
      <c r="F603" s="138"/>
    </row>
    <row r="604" spans="1:6" ht="33" customHeight="1" x14ac:dyDescent="0.2">
      <c r="A604" s="128"/>
      <c r="B604" s="137"/>
      <c r="C604" s="131"/>
      <c r="D604" s="132"/>
      <c r="E604" s="131"/>
      <c r="F604" s="138"/>
    </row>
    <row r="605" spans="1:6" ht="33" customHeight="1" x14ac:dyDescent="0.2">
      <c r="A605" s="128"/>
      <c r="B605" s="137"/>
      <c r="C605" s="131"/>
      <c r="D605" s="132"/>
      <c r="E605" s="131"/>
      <c r="F605" s="138"/>
    </row>
    <row r="606" spans="1:6" ht="33" customHeight="1" x14ac:dyDescent="0.2">
      <c r="A606" s="128"/>
      <c r="B606" s="137"/>
      <c r="C606" s="131"/>
      <c r="D606" s="132"/>
      <c r="E606" s="131"/>
      <c r="F606" s="138"/>
    </row>
  </sheetData>
  <sheetProtection algorithmName="SHA-512" hashValue="5pae8eGTRMFcot46ngaqeMoOve/JP3gtOmCmd/vNWzzfu5sXG57eTvMW8LXDV4SvG4zbXji8CEThVp3W8a3QeQ==" saltValue="5DZM9yCYCe+cGof1SDyRog==" spinCount="100000" sheet="1" objects="1" scenarios="1"/>
  <mergeCells count="1">
    <mergeCell ref="B1:B2"/>
  </mergeCells>
  <dataValidations count="2">
    <dataValidation type="list" allowBlank="1" showInputMessage="1" showErrorMessage="1" errorTitle="Department not defined" error="Please select a department from the list or add a new department in the Departments sheet." sqref="A7:A606" xr:uid="{CFEEADAF-0867-4ABF-87D1-E584316E8424}">
      <formula1>INDIRECT("Departments[Department]")</formula1>
    </dataValidation>
    <dataValidation type="list" allowBlank="1" showInputMessage="1" showErrorMessage="1" errorTitle="Tariff not found" error="Please select a CEB tariff from the list or select &quot;SPECIAL&quot; if you have a special tariff not in the list." sqref="E7:E606" xr:uid="{2C657FD2-3BD5-41AA-A4B7-CF60AE44EE2D}">
      <formula1>INDIRECT("CEBTariffs[ceb_tariffs]")</formula1>
    </dataValidation>
  </dataValidations>
  <pageMargins left="0.5" right="0.5" top="0.50972222222222197" bottom="0.50972222222222197" header="0.511811023622047" footer="0.511811023622047"/>
  <pageSetup paperSize="77" orientation="portrait" horizontalDpi="300" verticalDpi="300"/>
  <drawing r:id="rId1"/>
  <tableParts count="1">
    <tablePart r:id="rId2"/>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81D41A"/>
  </sheetPr>
  <dimension ref="A1:XFD46"/>
  <sheetViews>
    <sheetView zoomScale="90" zoomScaleNormal="90" workbookViewId="0">
      <pane xSplit="1" ySplit="8" topLeftCell="B9" activePane="bottomRight" state="frozen"/>
      <selection activeCell="F605" sqref="A6:F605"/>
      <selection pane="topRight" activeCell="F605" sqref="A6:F605"/>
      <selection pane="bottomLeft" activeCell="F605" sqref="A6:F605"/>
      <selection pane="bottomRight" activeCell="B12" sqref="B12"/>
    </sheetView>
  </sheetViews>
  <sheetFormatPr defaultColWidth="8.7109375" defaultRowHeight="12.75" x14ac:dyDescent="0.2"/>
  <cols>
    <col min="1" max="1" width="24.5703125" style="57" customWidth="1"/>
    <col min="2" max="201" width="17.85546875" style="2" customWidth="1"/>
  </cols>
  <sheetData>
    <row r="1" spans="1:201 16384:16384" s="59" customFormat="1" ht="36" customHeight="1" x14ac:dyDescent="0.2">
      <c r="A1" s="58"/>
      <c r="B1" s="48"/>
      <c r="C1" s="44"/>
      <c r="D1" s="44"/>
      <c r="E1" s="44"/>
      <c r="F1" s="44"/>
      <c r="G1" s="44"/>
      <c r="H1" s="44"/>
      <c r="I1" s="152" t="s">
        <v>177</v>
      </c>
      <c r="J1" s="232" t="s">
        <v>176</v>
      </c>
      <c r="K1" s="232"/>
      <c r="L1" s="44"/>
      <c r="M1" s="44"/>
      <c r="N1" s="44"/>
      <c r="O1" s="44"/>
      <c r="P1" s="44"/>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40"/>
      <c r="AX1" s="40"/>
      <c r="AY1" s="40"/>
      <c r="AZ1" s="40"/>
      <c r="BA1" s="40"/>
      <c r="BB1" s="40"/>
      <c r="BC1" s="40"/>
      <c r="BD1" s="40"/>
      <c r="BE1" s="40"/>
      <c r="BF1" s="40"/>
      <c r="BG1" s="40"/>
      <c r="BH1" s="40"/>
      <c r="BI1" s="40"/>
      <c r="BJ1" s="40"/>
      <c r="BK1" s="40"/>
      <c r="BL1" s="40"/>
      <c r="BM1" s="40"/>
      <c r="BN1" s="40"/>
      <c r="BO1" s="40"/>
      <c r="BP1" s="40"/>
      <c r="BQ1" s="40"/>
      <c r="BR1" s="40"/>
      <c r="BS1" s="40"/>
      <c r="BT1" s="40"/>
      <c r="BU1" s="40"/>
      <c r="BV1" s="40"/>
      <c r="BW1" s="40"/>
      <c r="BX1" s="40"/>
      <c r="BY1" s="40"/>
      <c r="BZ1" s="40"/>
      <c r="CA1" s="40"/>
      <c r="CB1" s="40"/>
      <c r="CC1" s="40"/>
      <c r="CD1" s="40"/>
      <c r="CE1" s="40"/>
      <c r="CF1" s="40"/>
      <c r="CG1" s="40"/>
      <c r="CH1" s="40"/>
      <c r="CI1" s="40"/>
      <c r="CJ1" s="40"/>
      <c r="CK1" s="40"/>
      <c r="CL1" s="40"/>
      <c r="CM1" s="40"/>
      <c r="CN1" s="40"/>
      <c r="CO1" s="40"/>
      <c r="CP1" s="40"/>
      <c r="CQ1" s="40"/>
      <c r="CR1" s="40"/>
      <c r="CS1" s="40"/>
      <c r="CT1" s="40"/>
      <c r="CU1" s="40"/>
      <c r="CV1" s="40"/>
      <c r="CW1" s="40"/>
      <c r="CX1" s="40"/>
      <c r="CY1" s="40"/>
      <c r="CZ1" s="40"/>
      <c r="DA1" s="40"/>
      <c r="DB1" s="40"/>
      <c r="DC1" s="40"/>
      <c r="DD1" s="40"/>
      <c r="DE1" s="40"/>
      <c r="DF1" s="40"/>
      <c r="DG1" s="40"/>
      <c r="DH1" s="40"/>
      <c r="DI1" s="40"/>
      <c r="DJ1" s="40"/>
      <c r="DK1" s="40"/>
      <c r="DL1" s="40"/>
      <c r="DM1" s="40"/>
      <c r="DN1" s="40"/>
      <c r="DO1" s="40"/>
      <c r="DP1" s="40"/>
      <c r="DQ1" s="40"/>
      <c r="DR1" s="40"/>
      <c r="DS1" s="40"/>
      <c r="DT1" s="40"/>
      <c r="DU1" s="40"/>
      <c r="DV1" s="40"/>
      <c r="DW1" s="40"/>
      <c r="DX1" s="40"/>
      <c r="DY1" s="40"/>
      <c r="DZ1" s="40"/>
      <c r="EA1" s="40"/>
      <c r="EB1" s="40"/>
      <c r="EC1" s="40"/>
      <c r="ED1" s="40"/>
      <c r="EE1" s="40"/>
      <c r="EF1" s="40"/>
      <c r="EG1" s="40"/>
      <c r="EH1" s="40"/>
      <c r="EI1" s="40"/>
      <c r="EJ1" s="40"/>
      <c r="EK1" s="40"/>
      <c r="EL1" s="40"/>
      <c r="EM1" s="40"/>
      <c r="EN1" s="40"/>
      <c r="EO1" s="40"/>
      <c r="EP1" s="40"/>
      <c r="EQ1" s="40"/>
      <c r="ER1" s="40"/>
      <c r="ES1" s="40"/>
      <c r="ET1" s="40"/>
      <c r="EU1" s="40"/>
      <c r="EV1" s="40"/>
      <c r="EW1" s="40"/>
      <c r="EX1" s="40"/>
      <c r="EY1" s="40"/>
      <c r="EZ1" s="40"/>
      <c r="FA1" s="40"/>
      <c r="FB1" s="40"/>
      <c r="FC1" s="40"/>
      <c r="FD1" s="40"/>
      <c r="FE1" s="40"/>
      <c r="FF1" s="40"/>
      <c r="FG1" s="40"/>
      <c r="FH1" s="40"/>
      <c r="FI1" s="40"/>
      <c r="FJ1" s="40"/>
      <c r="FK1" s="40"/>
      <c r="FL1" s="40"/>
      <c r="FM1" s="40"/>
      <c r="FN1" s="40"/>
      <c r="FO1" s="40"/>
      <c r="FP1" s="40"/>
      <c r="FQ1" s="40"/>
      <c r="FR1" s="40"/>
      <c r="FS1" s="40"/>
      <c r="FT1" s="40"/>
      <c r="FU1" s="40"/>
      <c r="FV1" s="40"/>
      <c r="FW1" s="40"/>
      <c r="FX1" s="40"/>
      <c r="FY1" s="40"/>
      <c r="FZ1" s="40"/>
      <c r="GA1" s="40"/>
      <c r="GB1" s="40"/>
      <c r="GC1" s="40"/>
      <c r="GD1" s="40"/>
      <c r="GE1" s="40"/>
      <c r="GF1" s="40"/>
      <c r="GG1" s="40"/>
      <c r="GH1" s="40"/>
      <c r="GI1" s="40"/>
      <c r="GJ1" s="40"/>
      <c r="GK1" s="40"/>
      <c r="GL1" s="40"/>
      <c r="GM1" s="40"/>
      <c r="GN1" s="40"/>
      <c r="GO1" s="40"/>
      <c r="GP1" s="40"/>
      <c r="GQ1" s="40"/>
      <c r="GR1" s="40"/>
      <c r="GS1" s="40"/>
      <c r="XFD1" s="2"/>
    </row>
    <row r="2" spans="1:201 16384:16384" s="62" customFormat="1" ht="38.85" customHeight="1" x14ac:dyDescent="0.35">
      <c r="A2" s="60" t="s">
        <v>93</v>
      </c>
      <c r="B2" s="48"/>
      <c r="C2" s="44"/>
      <c r="D2" s="44"/>
      <c r="E2" s="44"/>
      <c r="F2" s="44"/>
      <c r="G2" s="44"/>
      <c r="H2" s="44"/>
      <c r="I2" s="44"/>
      <c r="J2" s="40"/>
      <c r="K2" s="44"/>
      <c r="L2" s="44"/>
      <c r="M2" s="44"/>
      <c r="N2" s="44"/>
      <c r="O2" s="44"/>
      <c r="P2" s="56"/>
      <c r="Q2" s="61"/>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0"/>
      <c r="BP2" s="40"/>
      <c r="BQ2" s="40"/>
      <c r="BR2" s="40"/>
      <c r="BS2" s="40"/>
      <c r="BT2" s="40"/>
      <c r="BU2" s="40"/>
      <c r="BV2" s="40"/>
      <c r="BW2" s="40"/>
      <c r="BX2" s="40"/>
      <c r="BY2" s="40"/>
      <c r="BZ2" s="40"/>
      <c r="CA2" s="40"/>
      <c r="CB2" s="40"/>
      <c r="CC2" s="40"/>
      <c r="CD2" s="40"/>
      <c r="CE2" s="40"/>
      <c r="CF2" s="40"/>
      <c r="CG2" s="40"/>
      <c r="CH2" s="40"/>
      <c r="CI2" s="40"/>
      <c r="CJ2" s="40"/>
      <c r="CK2" s="40"/>
      <c r="CL2" s="40"/>
      <c r="CM2" s="40"/>
      <c r="CN2" s="40"/>
      <c r="CO2" s="40"/>
      <c r="CP2" s="40"/>
      <c r="CQ2" s="40"/>
      <c r="CR2" s="40"/>
      <c r="CS2" s="40"/>
      <c r="CT2" s="40"/>
      <c r="CU2" s="40"/>
      <c r="CV2" s="40"/>
      <c r="CW2" s="40"/>
      <c r="CX2" s="40"/>
      <c r="CY2" s="40"/>
      <c r="CZ2" s="40"/>
      <c r="DA2" s="40"/>
      <c r="DB2" s="40"/>
      <c r="DC2" s="40"/>
      <c r="DD2" s="40"/>
      <c r="DE2" s="40"/>
      <c r="DF2" s="40"/>
      <c r="DG2" s="40"/>
      <c r="DH2" s="40"/>
      <c r="DI2" s="40"/>
      <c r="DJ2" s="40"/>
      <c r="DK2" s="40"/>
      <c r="DL2" s="40"/>
      <c r="DM2" s="40"/>
      <c r="DN2" s="40"/>
      <c r="DO2" s="40"/>
      <c r="DP2" s="40"/>
      <c r="DQ2" s="40"/>
      <c r="DR2" s="40"/>
      <c r="DS2" s="40"/>
      <c r="DT2" s="40"/>
      <c r="DU2" s="40"/>
      <c r="DV2" s="40"/>
      <c r="DW2" s="40"/>
      <c r="DX2" s="40"/>
      <c r="DY2" s="40"/>
      <c r="DZ2" s="40"/>
      <c r="EA2" s="40"/>
      <c r="EB2" s="40"/>
      <c r="EC2" s="40"/>
      <c r="ED2" s="40"/>
      <c r="EE2" s="40"/>
      <c r="EF2" s="40"/>
      <c r="EG2" s="40"/>
      <c r="EH2" s="40"/>
      <c r="EI2" s="40"/>
      <c r="EJ2" s="40"/>
      <c r="EK2" s="40"/>
      <c r="EL2" s="40"/>
      <c r="EM2" s="40"/>
      <c r="EN2" s="40"/>
      <c r="EO2" s="40"/>
      <c r="EP2" s="40"/>
      <c r="EQ2" s="40"/>
      <c r="ER2" s="40"/>
      <c r="ES2" s="40"/>
      <c r="ET2" s="40"/>
      <c r="EU2" s="40"/>
      <c r="EV2" s="40"/>
      <c r="EW2" s="40"/>
      <c r="EX2" s="40"/>
      <c r="EY2" s="40"/>
      <c r="EZ2" s="40"/>
      <c r="FA2" s="40"/>
      <c r="FB2" s="40"/>
      <c r="FC2" s="40"/>
      <c r="FD2" s="40"/>
      <c r="FE2" s="40"/>
      <c r="FF2" s="40"/>
      <c r="FG2" s="40"/>
      <c r="FH2" s="40"/>
      <c r="FI2" s="40"/>
      <c r="FJ2" s="40"/>
      <c r="FK2" s="40"/>
      <c r="FL2" s="40"/>
      <c r="FM2" s="40"/>
      <c r="FN2" s="40"/>
      <c r="FO2" s="40"/>
      <c r="FP2" s="40"/>
      <c r="FQ2" s="40"/>
      <c r="FR2" s="40"/>
      <c r="FS2" s="40"/>
      <c r="FT2" s="40"/>
      <c r="FU2" s="40"/>
      <c r="FV2" s="40"/>
      <c r="FW2" s="40"/>
      <c r="FX2" s="40"/>
      <c r="FY2" s="40"/>
      <c r="FZ2" s="40"/>
      <c r="GA2" s="40"/>
      <c r="GB2" s="40"/>
      <c r="GC2" s="40"/>
      <c r="GD2" s="40"/>
      <c r="GE2" s="40"/>
      <c r="GF2" s="40"/>
      <c r="GG2" s="40"/>
      <c r="GH2" s="40"/>
      <c r="GI2" s="40"/>
      <c r="GJ2" s="40"/>
      <c r="GK2" s="40"/>
      <c r="GL2" s="40"/>
      <c r="GM2" s="40"/>
      <c r="GN2" s="40"/>
      <c r="GO2" s="40"/>
      <c r="GP2" s="40"/>
      <c r="GQ2" s="40"/>
      <c r="GR2" s="40"/>
      <c r="GS2" s="40"/>
      <c r="XFD2" s="2"/>
    </row>
    <row r="3" spans="1:201 16384:16384" s="69" customFormat="1" ht="20.100000000000001" customHeight="1" x14ac:dyDescent="0.2">
      <c r="A3" s="63" t="s">
        <v>94</v>
      </c>
      <c r="B3" s="64" t="s">
        <v>95</v>
      </c>
      <c r="C3" s="108">
        <v>2025</v>
      </c>
      <c r="D3" s="5"/>
      <c r="E3" s="5"/>
      <c r="F3" s="64" t="s">
        <v>96</v>
      </c>
      <c r="G3" s="66">
        <f>SUM(B9:GS9)</f>
        <v>0</v>
      </c>
      <c r="H3" s="67"/>
      <c r="I3" s="64" t="s">
        <v>97</v>
      </c>
      <c r="J3" s="68">
        <f>SUM(B10:GS10)</f>
        <v>0</v>
      </c>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c r="EY3" s="40"/>
      <c r="EZ3" s="40"/>
      <c r="FA3" s="40"/>
      <c r="FB3" s="40"/>
      <c r="FC3" s="40"/>
      <c r="FD3" s="40"/>
      <c r="FE3" s="40"/>
      <c r="FF3" s="40"/>
      <c r="FG3" s="40"/>
      <c r="FH3" s="40"/>
      <c r="FI3" s="40"/>
      <c r="FJ3" s="40"/>
      <c r="FK3" s="40"/>
      <c r="FL3" s="40"/>
      <c r="FM3" s="40"/>
      <c r="FN3" s="40"/>
      <c r="FO3" s="40"/>
      <c r="FP3" s="40"/>
      <c r="FQ3" s="40"/>
      <c r="FR3" s="40"/>
      <c r="FS3" s="40"/>
      <c r="FT3" s="40"/>
      <c r="FU3" s="40"/>
      <c r="FV3" s="40"/>
      <c r="FW3" s="40"/>
      <c r="FX3" s="40"/>
      <c r="FY3" s="40"/>
      <c r="FZ3" s="40"/>
      <c r="GA3" s="40"/>
      <c r="GB3" s="40"/>
      <c r="GC3" s="40"/>
      <c r="GD3" s="40"/>
      <c r="GE3" s="40"/>
      <c r="GF3" s="40"/>
      <c r="GG3" s="40"/>
      <c r="GH3" s="40"/>
      <c r="GI3" s="40"/>
      <c r="GJ3" s="40"/>
      <c r="GK3" s="40"/>
      <c r="GL3" s="40"/>
      <c r="GM3" s="40"/>
      <c r="GN3" s="40"/>
      <c r="GO3" s="40"/>
      <c r="GP3" s="40"/>
      <c r="GQ3" s="40"/>
      <c r="GR3" s="40"/>
      <c r="GS3" s="40"/>
      <c r="XFD3" s="5"/>
    </row>
    <row r="4" spans="1:201 16384:16384" s="73" customFormat="1" ht="16.5" customHeight="1" x14ac:dyDescent="0.2">
      <c r="A4" s="70" t="s">
        <v>98</v>
      </c>
      <c r="B4" s="71" t="s">
        <v>99</v>
      </c>
      <c r="C4" s="71" t="s">
        <v>100</v>
      </c>
      <c r="D4" s="71" t="s">
        <v>101</v>
      </c>
      <c r="E4" s="71" t="s">
        <v>102</v>
      </c>
      <c r="F4" s="71" t="s">
        <v>103</v>
      </c>
      <c r="G4" s="71" t="s">
        <v>104</v>
      </c>
      <c r="H4" s="71" t="s">
        <v>105</v>
      </c>
      <c r="I4" s="71" t="s">
        <v>106</v>
      </c>
      <c r="J4" s="71" t="s">
        <v>107</v>
      </c>
      <c r="K4" s="71" t="s">
        <v>108</v>
      </c>
      <c r="L4" s="71" t="s">
        <v>109</v>
      </c>
      <c r="M4" s="71" t="s">
        <v>110</v>
      </c>
      <c r="N4" s="72"/>
      <c r="O4" s="72"/>
      <c r="P4" s="72"/>
      <c r="Q4" s="72"/>
      <c r="R4" s="72"/>
      <c r="S4" s="72"/>
      <c r="T4" s="72"/>
      <c r="U4" s="72"/>
      <c r="V4" s="72"/>
      <c r="W4" s="72"/>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c r="BO4" s="72"/>
      <c r="BP4" s="72"/>
      <c r="BQ4" s="72"/>
      <c r="BR4" s="72"/>
      <c r="BS4" s="72"/>
      <c r="BT4" s="72"/>
      <c r="BU4" s="72"/>
      <c r="BV4" s="72"/>
      <c r="BW4" s="72"/>
      <c r="BX4" s="72"/>
      <c r="BY4" s="72"/>
      <c r="BZ4" s="72"/>
      <c r="CA4" s="72"/>
      <c r="CB4" s="72"/>
      <c r="CC4" s="72"/>
      <c r="CD4" s="72"/>
      <c r="CE4" s="72"/>
      <c r="CF4" s="72"/>
      <c r="CG4" s="72"/>
      <c r="CH4" s="72"/>
      <c r="CI4" s="72"/>
      <c r="CJ4" s="72"/>
      <c r="CK4" s="72"/>
      <c r="CL4" s="72"/>
      <c r="CM4" s="72"/>
      <c r="CN4" s="72"/>
      <c r="CO4" s="72"/>
      <c r="CP4" s="72"/>
      <c r="CQ4" s="72"/>
      <c r="CR4" s="72"/>
      <c r="CS4" s="72"/>
      <c r="CT4" s="72"/>
      <c r="CU4" s="72"/>
      <c r="CV4" s="72"/>
      <c r="CW4" s="72"/>
      <c r="CX4" s="72"/>
      <c r="CY4" s="72"/>
      <c r="CZ4" s="72"/>
      <c r="DA4" s="72"/>
      <c r="DB4" s="72"/>
      <c r="DC4" s="72"/>
      <c r="DD4" s="72"/>
      <c r="DE4" s="72"/>
      <c r="DF4" s="72"/>
      <c r="DG4" s="72"/>
      <c r="DH4" s="72"/>
      <c r="DI4" s="72"/>
      <c r="DJ4" s="72"/>
      <c r="DK4" s="72"/>
      <c r="DL4" s="72"/>
      <c r="DM4" s="72"/>
      <c r="DN4" s="72"/>
      <c r="DO4" s="72"/>
      <c r="DP4" s="72"/>
      <c r="DQ4" s="72"/>
      <c r="DR4" s="72"/>
      <c r="DS4" s="72"/>
      <c r="DT4" s="72"/>
      <c r="DU4" s="72"/>
      <c r="DV4" s="72"/>
      <c r="DW4" s="72"/>
      <c r="DX4" s="72"/>
      <c r="DY4" s="72"/>
      <c r="DZ4" s="72"/>
      <c r="EA4" s="72"/>
      <c r="EB4" s="72"/>
      <c r="EC4" s="72"/>
      <c r="ED4" s="72"/>
      <c r="EE4" s="72"/>
      <c r="EF4" s="72"/>
      <c r="EG4" s="72"/>
      <c r="EH4" s="72"/>
      <c r="EI4" s="72"/>
      <c r="EJ4" s="72"/>
      <c r="EK4" s="72"/>
      <c r="EL4" s="72"/>
      <c r="EM4" s="72"/>
      <c r="EN4" s="72"/>
      <c r="EO4" s="72"/>
      <c r="EP4" s="72"/>
      <c r="EQ4" s="72"/>
      <c r="ER4" s="72"/>
      <c r="ES4" s="72"/>
      <c r="ET4" s="72"/>
      <c r="EU4" s="72"/>
      <c r="EV4" s="72"/>
      <c r="EW4" s="72"/>
      <c r="EX4" s="72"/>
      <c r="EY4" s="72"/>
      <c r="EZ4" s="72"/>
      <c r="FA4" s="72"/>
      <c r="FB4" s="72"/>
      <c r="FC4" s="72"/>
      <c r="FD4" s="72"/>
      <c r="FE4" s="72"/>
      <c r="FF4" s="72"/>
      <c r="FG4" s="72"/>
      <c r="FH4" s="72"/>
      <c r="FI4" s="72"/>
      <c r="FJ4" s="72"/>
      <c r="FK4" s="72"/>
      <c r="FL4" s="72"/>
      <c r="FM4" s="72"/>
      <c r="FN4" s="72"/>
      <c r="FO4" s="72"/>
      <c r="FP4" s="72"/>
      <c r="FQ4" s="72"/>
      <c r="FR4" s="72"/>
      <c r="FS4" s="72"/>
      <c r="FT4" s="72"/>
      <c r="FU4" s="72"/>
      <c r="FV4" s="72"/>
      <c r="FW4" s="72"/>
      <c r="FX4" s="72"/>
      <c r="FY4" s="72"/>
      <c r="FZ4" s="72"/>
      <c r="GA4" s="72"/>
      <c r="GB4" s="72"/>
      <c r="GC4" s="72"/>
      <c r="GD4" s="72"/>
      <c r="GE4" s="72"/>
      <c r="GF4" s="72"/>
      <c r="GG4" s="72"/>
      <c r="GH4" s="72"/>
      <c r="GI4" s="72"/>
      <c r="GJ4" s="72"/>
      <c r="GK4" s="72"/>
      <c r="GL4" s="72"/>
      <c r="GM4" s="72"/>
      <c r="GN4" s="72"/>
      <c r="GO4" s="72"/>
      <c r="GP4" s="72"/>
      <c r="GQ4" s="72"/>
      <c r="GR4" s="72"/>
      <c r="GS4" s="72"/>
      <c r="XFD4" s="72"/>
    </row>
    <row r="5" spans="1:201 16384:16384" s="77" customFormat="1" ht="16.5" customHeight="1" x14ac:dyDescent="0.2">
      <c r="A5" s="74" t="s">
        <v>111</v>
      </c>
      <c r="B5" s="75">
        <f>SUM($B12:$GS12)</f>
        <v>0</v>
      </c>
      <c r="C5" s="75">
        <f>SUM($B15:$GS15)</f>
        <v>0</v>
      </c>
      <c r="D5" s="75">
        <f>SUM($B18:$GS18)</f>
        <v>0</v>
      </c>
      <c r="E5" s="75">
        <f>SUM($B21:$GS21)</f>
        <v>0</v>
      </c>
      <c r="F5" s="75">
        <f>SUM($B24:$GS24)</f>
        <v>0</v>
      </c>
      <c r="G5" s="75">
        <f>SUM($B27:$GS27)</f>
        <v>0</v>
      </c>
      <c r="H5" s="75">
        <f>SUM($B30:$GS30)</f>
        <v>0</v>
      </c>
      <c r="I5" s="75">
        <f>SUM($B33:$GS33)</f>
        <v>0</v>
      </c>
      <c r="J5" s="75">
        <f>SUM($B36:$GS36)</f>
        <v>0</v>
      </c>
      <c r="K5" s="75">
        <f>SUM($B39:$GS39)</f>
        <v>0</v>
      </c>
      <c r="L5" s="75">
        <f>SUM($B42:$GS42)</f>
        <v>0</v>
      </c>
      <c r="M5" s="75">
        <f>SUM($B45:$GS45)</f>
        <v>0</v>
      </c>
      <c r="N5" s="76"/>
      <c r="O5" s="76"/>
      <c r="P5" s="76"/>
      <c r="Q5" s="76"/>
      <c r="R5" s="76"/>
      <c r="S5" s="76"/>
      <c r="T5" s="76"/>
      <c r="U5" s="76"/>
      <c r="V5" s="76"/>
      <c r="W5" s="76"/>
      <c r="X5" s="76"/>
      <c r="Y5" s="76"/>
      <c r="Z5" s="76"/>
      <c r="AA5" s="76"/>
      <c r="AB5" s="76"/>
      <c r="AC5" s="76"/>
      <c r="AD5" s="76"/>
      <c r="AE5" s="76"/>
      <c r="AF5" s="76"/>
      <c r="AG5" s="76"/>
      <c r="AH5" s="76"/>
      <c r="AI5" s="76"/>
      <c r="AJ5" s="76"/>
      <c r="AK5" s="76"/>
      <c r="AL5" s="76"/>
      <c r="AM5" s="76"/>
      <c r="AN5" s="76"/>
      <c r="AO5" s="76"/>
      <c r="AP5" s="76"/>
      <c r="AQ5" s="76"/>
      <c r="AR5" s="76"/>
      <c r="AS5" s="76"/>
      <c r="AT5" s="76"/>
      <c r="AU5" s="76"/>
      <c r="AV5" s="76"/>
      <c r="AW5" s="76"/>
      <c r="AX5" s="76"/>
      <c r="AY5" s="76"/>
      <c r="AZ5" s="76"/>
      <c r="BA5" s="76"/>
      <c r="BB5" s="76"/>
      <c r="BC5" s="76"/>
      <c r="BD5" s="76"/>
      <c r="BE5" s="76"/>
      <c r="BF5" s="76"/>
      <c r="BG5" s="76"/>
      <c r="BH5" s="76"/>
      <c r="BI5" s="76"/>
      <c r="BJ5" s="76"/>
      <c r="BK5" s="76"/>
      <c r="BL5" s="76"/>
      <c r="BM5" s="76"/>
      <c r="BN5" s="76"/>
      <c r="BO5" s="76"/>
      <c r="BP5" s="76"/>
      <c r="BQ5" s="76"/>
      <c r="BR5" s="76"/>
      <c r="BS5" s="76"/>
      <c r="BT5" s="76"/>
      <c r="BU5" s="76"/>
      <c r="BV5" s="76"/>
      <c r="BW5" s="76"/>
      <c r="BX5" s="76"/>
      <c r="BY5" s="76"/>
      <c r="BZ5" s="76"/>
      <c r="CA5" s="76"/>
      <c r="CB5" s="76"/>
      <c r="CC5" s="76"/>
      <c r="CD5" s="76"/>
      <c r="CE5" s="76"/>
      <c r="CF5" s="76"/>
      <c r="CG5" s="76"/>
      <c r="CH5" s="76"/>
      <c r="CI5" s="76"/>
      <c r="CJ5" s="76"/>
      <c r="CK5" s="76"/>
      <c r="CL5" s="76"/>
      <c r="CM5" s="76"/>
      <c r="CN5" s="76"/>
      <c r="CO5" s="76"/>
      <c r="CP5" s="76"/>
      <c r="CQ5" s="76"/>
      <c r="CR5" s="76"/>
      <c r="CS5" s="76"/>
      <c r="CT5" s="76"/>
      <c r="CU5" s="76"/>
      <c r="CV5" s="76"/>
      <c r="CW5" s="76"/>
      <c r="CX5" s="76"/>
      <c r="CY5" s="76"/>
      <c r="CZ5" s="76"/>
      <c r="DA5" s="76"/>
      <c r="DB5" s="76"/>
      <c r="DC5" s="76"/>
      <c r="DD5" s="76"/>
      <c r="DE5" s="76"/>
      <c r="DF5" s="76"/>
      <c r="DG5" s="76"/>
      <c r="DH5" s="76"/>
      <c r="DI5" s="76"/>
      <c r="DJ5" s="76"/>
      <c r="DK5" s="76"/>
      <c r="DL5" s="76"/>
      <c r="DM5" s="76"/>
      <c r="DN5" s="76"/>
      <c r="DO5" s="76"/>
      <c r="DP5" s="76"/>
      <c r="DQ5" s="76"/>
      <c r="DR5" s="76"/>
      <c r="DS5" s="76"/>
      <c r="DT5" s="76"/>
      <c r="DU5" s="76"/>
      <c r="DV5" s="76"/>
      <c r="DW5" s="76"/>
      <c r="DX5" s="76"/>
      <c r="DY5" s="76"/>
      <c r="DZ5" s="76"/>
      <c r="EA5" s="76"/>
      <c r="EB5" s="76"/>
      <c r="EC5" s="76"/>
      <c r="ED5" s="76"/>
      <c r="EE5" s="76"/>
      <c r="EF5" s="76"/>
      <c r="EG5" s="76"/>
      <c r="EH5" s="76"/>
      <c r="EI5" s="76"/>
      <c r="EJ5" s="76"/>
      <c r="EK5" s="76"/>
      <c r="EL5" s="76"/>
      <c r="EM5" s="76"/>
      <c r="EN5" s="76"/>
      <c r="EO5" s="76"/>
      <c r="EP5" s="76"/>
      <c r="EQ5" s="76"/>
      <c r="ER5" s="76"/>
      <c r="ES5" s="76"/>
      <c r="ET5" s="76"/>
      <c r="EU5" s="76"/>
      <c r="EV5" s="76"/>
      <c r="EW5" s="76"/>
      <c r="EX5" s="76"/>
      <c r="EY5" s="76"/>
      <c r="EZ5" s="76"/>
      <c r="FA5" s="76"/>
      <c r="FB5" s="76"/>
      <c r="FC5" s="76"/>
      <c r="FD5" s="76"/>
      <c r="FE5" s="76"/>
      <c r="FF5" s="76"/>
      <c r="FG5" s="76"/>
      <c r="FH5" s="76"/>
      <c r="FI5" s="76"/>
      <c r="FJ5" s="76"/>
      <c r="FK5" s="76"/>
      <c r="FL5" s="76"/>
      <c r="FM5" s="76"/>
      <c r="FN5" s="76"/>
      <c r="FO5" s="76"/>
      <c r="FP5" s="76"/>
      <c r="FQ5" s="76"/>
      <c r="FR5" s="76"/>
      <c r="FS5" s="76"/>
      <c r="FT5" s="76"/>
      <c r="FU5" s="76"/>
      <c r="FV5" s="76"/>
      <c r="FW5" s="76"/>
      <c r="FX5" s="76"/>
      <c r="FY5" s="76"/>
      <c r="FZ5" s="76"/>
      <c r="GA5" s="76"/>
      <c r="GB5" s="76"/>
      <c r="GC5" s="76"/>
      <c r="GD5" s="76"/>
      <c r="GE5" s="76"/>
      <c r="GF5" s="76"/>
      <c r="GG5" s="76"/>
      <c r="GH5" s="76"/>
      <c r="GI5" s="76"/>
      <c r="GJ5" s="76"/>
      <c r="GK5" s="76"/>
      <c r="GL5" s="76"/>
      <c r="GM5" s="76"/>
      <c r="GN5" s="76"/>
      <c r="GO5" s="76"/>
      <c r="GP5" s="76"/>
      <c r="GQ5" s="76"/>
      <c r="GR5" s="76"/>
      <c r="GS5" s="76"/>
      <c r="XFD5" s="76"/>
    </row>
    <row r="6" spans="1:201 16384:16384" s="73" customFormat="1" ht="16.5" customHeight="1" x14ac:dyDescent="0.2">
      <c r="A6" s="78" t="s">
        <v>112</v>
      </c>
      <c r="B6" s="79">
        <f>SUM($B13:$GS13)</f>
        <v>0</v>
      </c>
      <c r="C6" s="79">
        <f>SUM($B16:$GS16)</f>
        <v>0</v>
      </c>
      <c r="D6" s="79">
        <f>SUM($B19:$GS19)</f>
        <v>0</v>
      </c>
      <c r="E6" s="79">
        <f>SUM($B22:$GS22)</f>
        <v>0</v>
      </c>
      <c r="F6" s="79">
        <f>SUM($B25:$GS25)</f>
        <v>0</v>
      </c>
      <c r="G6" s="79">
        <f>SUM($B28:$GS28)</f>
        <v>0</v>
      </c>
      <c r="H6" s="79">
        <f>SUM($B31:$GS31)</f>
        <v>0</v>
      </c>
      <c r="I6" s="79">
        <f>SUM($B34:$GS34)</f>
        <v>0</v>
      </c>
      <c r="J6" s="79">
        <f>SUM($B37:$GS37)</f>
        <v>0</v>
      </c>
      <c r="K6" s="79">
        <f>SUM($B40:$GS40)</f>
        <v>0</v>
      </c>
      <c r="L6" s="79">
        <f>SUM($B43:$GS43)</f>
        <v>0</v>
      </c>
      <c r="M6" s="79">
        <f>SUM($B46:$GS46)</f>
        <v>0</v>
      </c>
      <c r="N6" s="72"/>
      <c r="O6" s="72"/>
      <c r="P6" s="72"/>
      <c r="Q6" s="72"/>
      <c r="R6" s="72"/>
      <c r="S6" s="72"/>
      <c r="T6" s="72"/>
      <c r="U6" s="72"/>
      <c r="V6" s="72"/>
      <c r="W6" s="72"/>
      <c r="X6" s="72"/>
      <c r="Y6" s="72"/>
      <c r="Z6" s="72"/>
      <c r="AA6" s="72"/>
      <c r="AB6" s="72"/>
      <c r="AC6" s="72"/>
      <c r="AD6" s="72"/>
      <c r="AE6" s="72"/>
      <c r="AF6" s="72"/>
      <c r="AG6" s="72"/>
      <c r="AH6" s="72"/>
      <c r="AI6" s="72"/>
      <c r="AJ6" s="72"/>
      <c r="AK6" s="72"/>
      <c r="AL6" s="72"/>
      <c r="AM6" s="72"/>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c r="BO6" s="72"/>
      <c r="BP6" s="72"/>
      <c r="BQ6" s="72"/>
      <c r="BR6" s="72"/>
      <c r="BS6" s="72"/>
      <c r="BT6" s="72"/>
      <c r="BU6" s="72"/>
      <c r="BV6" s="72"/>
      <c r="BW6" s="72"/>
      <c r="BX6" s="72"/>
      <c r="BY6" s="72"/>
      <c r="BZ6" s="72"/>
      <c r="CA6" s="72"/>
      <c r="CB6" s="72"/>
      <c r="CC6" s="72"/>
      <c r="CD6" s="72"/>
      <c r="CE6" s="72"/>
      <c r="CF6" s="72"/>
      <c r="CG6" s="72"/>
      <c r="CH6" s="72"/>
      <c r="CI6" s="72"/>
      <c r="CJ6" s="72"/>
      <c r="CK6" s="72"/>
      <c r="CL6" s="72"/>
      <c r="CM6" s="72"/>
      <c r="CN6" s="72"/>
      <c r="CO6" s="72"/>
      <c r="CP6" s="72"/>
      <c r="CQ6" s="72"/>
      <c r="CR6" s="72"/>
      <c r="CS6" s="72"/>
      <c r="CT6" s="72"/>
      <c r="CU6" s="72"/>
      <c r="CV6" s="72"/>
      <c r="CW6" s="72"/>
      <c r="CX6" s="72"/>
      <c r="CY6" s="72"/>
      <c r="CZ6" s="72"/>
      <c r="DA6" s="72"/>
      <c r="DB6" s="72"/>
      <c r="DC6" s="72"/>
      <c r="DD6" s="72"/>
      <c r="DE6" s="72"/>
      <c r="DF6" s="72"/>
      <c r="DG6" s="72"/>
      <c r="DH6" s="72"/>
      <c r="DI6" s="72"/>
      <c r="DJ6" s="72"/>
      <c r="DK6" s="72"/>
      <c r="DL6" s="72"/>
      <c r="DM6" s="72"/>
      <c r="DN6" s="72"/>
      <c r="DO6" s="72"/>
      <c r="DP6" s="72"/>
      <c r="DQ6" s="72"/>
      <c r="DR6" s="72"/>
      <c r="DS6" s="72"/>
      <c r="DT6" s="72"/>
      <c r="DU6" s="72"/>
      <c r="DV6" s="72"/>
      <c r="DW6" s="72"/>
      <c r="DX6" s="72"/>
      <c r="DY6" s="72"/>
      <c r="DZ6" s="72"/>
      <c r="EA6" s="72"/>
      <c r="EB6" s="72"/>
      <c r="EC6" s="72"/>
      <c r="ED6" s="72"/>
      <c r="EE6" s="72"/>
      <c r="EF6" s="72"/>
      <c r="EG6" s="72"/>
      <c r="EH6" s="72"/>
      <c r="EI6" s="72"/>
      <c r="EJ6" s="72"/>
      <c r="EK6" s="72"/>
      <c r="EL6" s="72"/>
      <c r="EM6" s="72"/>
      <c r="EN6" s="72"/>
      <c r="EO6" s="72"/>
      <c r="EP6" s="72"/>
      <c r="EQ6" s="72"/>
      <c r="ER6" s="72"/>
      <c r="ES6" s="72"/>
      <c r="ET6" s="72"/>
      <c r="EU6" s="72"/>
      <c r="EV6" s="72"/>
      <c r="EW6" s="72"/>
      <c r="EX6" s="72"/>
      <c r="EY6" s="72"/>
      <c r="EZ6" s="72"/>
      <c r="FA6" s="72"/>
      <c r="FB6" s="72"/>
      <c r="FC6" s="72"/>
      <c r="FD6" s="72"/>
      <c r="FE6" s="72"/>
      <c r="FF6" s="72"/>
      <c r="FG6" s="72"/>
      <c r="FH6" s="72"/>
      <c r="FI6" s="72"/>
      <c r="FJ6" s="72"/>
      <c r="FK6" s="72"/>
      <c r="FL6" s="72"/>
      <c r="FM6" s="72"/>
      <c r="FN6" s="72"/>
      <c r="FO6" s="72"/>
      <c r="FP6" s="72"/>
      <c r="FQ6" s="72"/>
      <c r="FR6" s="72"/>
      <c r="FS6" s="72"/>
      <c r="FT6" s="72"/>
      <c r="FU6" s="72"/>
      <c r="FV6" s="72"/>
      <c r="FW6" s="72"/>
      <c r="FX6" s="72"/>
      <c r="FY6" s="72"/>
      <c r="FZ6" s="72"/>
      <c r="GA6" s="72"/>
      <c r="GB6" s="72"/>
      <c r="GC6" s="72"/>
      <c r="GD6" s="72"/>
      <c r="GE6" s="72"/>
      <c r="GF6" s="72"/>
      <c r="GG6" s="72"/>
      <c r="GH6" s="72"/>
      <c r="GI6" s="72"/>
      <c r="GJ6" s="72"/>
      <c r="GK6" s="72"/>
      <c r="GL6" s="72"/>
      <c r="GM6" s="72"/>
      <c r="GN6" s="72"/>
      <c r="GO6" s="72"/>
      <c r="GP6" s="72"/>
      <c r="GQ6" s="72"/>
      <c r="GR6" s="72"/>
      <c r="GS6" s="72"/>
      <c r="XFD6" s="72"/>
    </row>
    <row r="7" spans="1:201 16384:16384" s="69" customFormat="1" ht="24.75" customHeight="1" x14ac:dyDescent="0.2">
      <c r="A7" s="63"/>
      <c r="B7" s="64"/>
      <c r="C7" s="65"/>
      <c r="D7" s="5"/>
      <c r="E7" s="5"/>
      <c r="F7" s="64"/>
      <c r="G7" s="66"/>
      <c r="H7" s="67"/>
      <c r="I7" s="5"/>
      <c r="J7" s="64"/>
      <c r="K7" s="68"/>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c r="CF7" s="40"/>
      <c r="CG7" s="40"/>
      <c r="CH7" s="40"/>
      <c r="CI7" s="40"/>
      <c r="CJ7" s="40"/>
      <c r="CK7" s="40"/>
      <c r="CL7" s="40"/>
      <c r="CM7" s="40"/>
      <c r="CN7" s="40"/>
      <c r="CO7" s="40"/>
      <c r="CP7" s="40"/>
      <c r="CQ7" s="40"/>
      <c r="CR7" s="40"/>
      <c r="CS7" s="40"/>
      <c r="CT7" s="40"/>
      <c r="CU7" s="40"/>
      <c r="CV7" s="40"/>
      <c r="CW7" s="40"/>
      <c r="CX7" s="40"/>
      <c r="CY7" s="40"/>
      <c r="CZ7" s="40"/>
      <c r="DA7" s="40"/>
      <c r="DB7" s="40"/>
      <c r="DC7" s="40"/>
      <c r="DD7" s="40"/>
      <c r="DE7" s="40"/>
      <c r="DF7" s="40"/>
      <c r="DG7" s="40"/>
      <c r="DH7" s="40"/>
      <c r="DI7" s="40"/>
      <c r="DJ7" s="40"/>
      <c r="DK7" s="40"/>
      <c r="DL7" s="40"/>
      <c r="DM7" s="40"/>
      <c r="DN7" s="40"/>
      <c r="DO7" s="40"/>
      <c r="DP7" s="40"/>
      <c r="DQ7" s="40"/>
      <c r="DR7" s="40"/>
      <c r="DS7" s="40"/>
      <c r="DT7" s="40"/>
      <c r="DU7" s="40"/>
      <c r="DV7" s="40"/>
      <c r="DW7" s="40"/>
      <c r="DX7" s="40"/>
      <c r="DY7" s="40"/>
      <c r="DZ7" s="40"/>
      <c r="EA7" s="40"/>
      <c r="EB7" s="40"/>
      <c r="EC7" s="40"/>
      <c r="ED7" s="40"/>
      <c r="EE7" s="40"/>
      <c r="EF7" s="40"/>
      <c r="EG7" s="40"/>
      <c r="EH7" s="40"/>
      <c r="EI7" s="40"/>
      <c r="EJ7" s="40"/>
      <c r="EK7" s="40"/>
      <c r="EL7" s="40"/>
      <c r="EM7" s="40"/>
      <c r="EN7" s="40"/>
      <c r="EO7" s="40"/>
      <c r="EP7" s="40"/>
      <c r="EQ7" s="40"/>
      <c r="ER7" s="40"/>
      <c r="ES7" s="40"/>
      <c r="ET7" s="40"/>
      <c r="EU7" s="40"/>
      <c r="EV7" s="40"/>
      <c r="EW7" s="40"/>
      <c r="EX7" s="40"/>
      <c r="EY7" s="40"/>
      <c r="EZ7" s="40"/>
      <c r="FA7" s="40"/>
      <c r="FB7" s="40"/>
      <c r="FC7" s="40"/>
      <c r="FD7" s="40"/>
      <c r="FE7" s="40"/>
      <c r="FF7" s="40"/>
      <c r="FG7" s="40"/>
      <c r="FH7" s="40"/>
      <c r="FI7" s="40"/>
      <c r="FJ7" s="40"/>
      <c r="FK7" s="40"/>
      <c r="FL7" s="40"/>
      <c r="FM7" s="40"/>
      <c r="FN7" s="40"/>
      <c r="FO7" s="40"/>
      <c r="FP7" s="40"/>
      <c r="FQ7" s="40"/>
      <c r="FR7" s="40"/>
      <c r="FS7" s="40"/>
      <c r="FT7" s="40"/>
      <c r="FU7" s="40"/>
      <c r="FV7" s="40"/>
      <c r="FW7" s="40"/>
      <c r="FX7" s="40"/>
      <c r="FY7" s="40"/>
      <c r="FZ7" s="40"/>
      <c r="GA7" s="40"/>
      <c r="GB7" s="40"/>
      <c r="GC7" s="40"/>
      <c r="GD7" s="40"/>
      <c r="GE7" s="40"/>
      <c r="GF7" s="40"/>
      <c r="GG7" s="40"/>
      <c r="GH7" s="40"/>
      <c r="GI7" s="40"/>
      <c r="GJ7" s="40"/>
      <c r="GK7" s="40"/>
      <c r="GL7" s="40"/>
      <c r="GM7" s="40"/>
      <c r="GN7" s="40"/>
      <c r="GO7" s="40"/>
      <c r="GP7" s="40"/>
      <c r="GQ7" s="40"/>
      <c r="GR7" s="40"/>
      <c r="GS7" s="40"/>
      <c r="XFD7" s="5"/>
    </row>
    <row r="8" spans="1:201 16384:16384" s="81" customFormat="1" ht="20.100000000000001" customHeight="1" x14ac:dyDescent="0.2">
      <c r="A8" s="80" t="s">
        <v>113</v>
      </c>
      <c r="B8" s="80">
        <f>Calc_Meters!B1</f>
        <v>1</v>
      </c>
      <c r="C8" s="80" t="str">
        <f>Calc_Meters!C1</f>
        <v/>
      </c>
      <c r="D8" s="80" t="str">
        <f>Calc_Meters!D1</f>
        <v/>
      </c>
      <c r="E8" s="80" t="str">
        <f>Calc_Meters!E1</f>
        <v/>
      </c>
      <c r="F8" s="80" t="str">
        <f>Calc_Meters!F1</f>
        <v/>
      </c>
      <c r="G8" s="80" t="str">
        <f>Calc_Meters!G1</f>
        <v/>
      </c>
      <c r="H8" s="80" t="str">
        <f>Calc_Meters!H1</f>
        <v/>
      </c>
      <c r="I8" s="80" t="str">
        <f>Calc_Meters!I1</f>
        <v/>
      </c>
      <c r="J8" s="80" t="str">
        <f>Calc_Meters!J1</f>
        <v/>
      </c>
      <c r="K8" s="80" t="str">
        <f>Calc_Meters!K1</f>
        <v/>
      </c>
      <c r="L8" s="80" t="str">
        <f>Calc_Meters!L1</f>
        <v/>
      </c>
      <c r="M8" s="80" t="str">
        <f>Calc_Meters!M1</f>
        <v/>
      </c>
      <c r="N8" s="80" t="str">
        <f>Calc_Meters!N1</f>
        <v/>
      </c>
      <c r="O8" s="80" t="str">
        <f>Calc_Meters!O1</f>
        <v/>
      </c>
      <c r="P8" s="80" t="str">
        <f>Calc_Meters!P1</f>
        <v/>
      </c>
      <c r="Q8" s="80" t="str">
        <f>Calc_Meters!Q1</f>
        <v/>
      </c>
      <c r="R8" s="80" t="str">
        <f>Calc_Meters!R1</f>
        <v/>
      </c>
      <c r="S8" s="80" t="str">
        <f>Calc_Meters!S1</f>
        <v/>
      </c>
      <c r="T8" s="80" t="str">
        <f>Calc_Meters!T1</f>
        <v/>
      </c>
      <c r="U8" s="80" t="str">
        <f>Calc_Meters!U1</f>
        <v/>
      </c>
      <c r="V8" s="80" t="str">
        <f>Calc_Meters!V1</f>
        <v/>
      </c>
      <c r="W8" s="80" t="str">
        <f>Calc_Meters!W1</f>
        <v/>
      </c>
      <c r="X8" s="80" t="str">
        <f>Calc_Meters!X1</f>
        <v/>
      </c>
      <c r="Y8" s="80" t="str">
        <f>Calc_Meters!Y1</f>
        <v/>
      </c>
      <c r="Z8" s="80" t="str">
        <f>Calc_Meters!Z1</f>
        <v/>
      </c>
      <c r="AA8" s="80" t="str">
        <f>Calc_Meters!AA1</f>
        <v/>
      </c>
      <c r="AB8" s="80" t="str">
        <f>Calc_Meters!AB1</f>
        <v/>
      </c>
      <c r="AC8" s="80" t="str">
        <f>Calc_Meters!AC1</f>
        <v/>
      </c>
      <c r="AD8" s="80" t="str">
        <f>Calc_Meters!AD1</f>
        <v/>
      </c>
      <c r="AE8" s="80" t="str">
        <f>Calc_Meters!AE1</f>
        <v/>
      </c>
      <c r="AF8" s="80" t="str">
        <f>Calc_Meters!AF1</f>
        <v/>
      </c>
      <c r="AG8" s="80" t="str">
        <f>Calc_Meters!AG1</f>
        <v/>
      </c>
      <c r="AH8" s="80" t="str">
        <f>Calc_Meters!AH1</f>
        <v/>
      </c>
      <c r="AI8" s="80" t="str">
        <f>Calc_Meters!AI1</f>
        <v/>
      </c>
      <c r="AJ8" s="80" t="str">
        <f>Calc_Meters!AJ1</f>
        <v/>
      </c>
      <c r="AK8" s="80" t="str">
        <f>Calc_Meters!AK1</f>
        <v/>
      </c>
      <c r="AL8" s="80" t="str">
        <f>Calc_Meters!AL1</f>
        <v/>
      </c>
      <c r="AM8" s="80" t="str">
        <f>Calc_Meters!AM1</f>
        <v/>
      </c>
      <c r="AN8" s="80" t="str">
        <f>Calc_Meters!AN1</f>
        <v/>
      </c>
      <c r="AO8" s="80" t="str">
        <f>Calc_Meters!AO1</f>
        <v/>
      </c>
      <c r="AP8" s="80" t="str">
        <f>Calc_Meters!AP1</f>
        <v/>
      </c>
      <c r="AQ8" s="80" t="str">
        <f>Calc_Meters!AQ1</f>
        <v/>
      </c>
      <c r="AR8" s="80" t="str">
        <f>Calc_Meters!AR1</f>
        <v/>
      </c>
      <c r="AS8" s="80" t="str">
        <f>Calc_Meters!AS1</f>
        <v/>
      </c>
      <c r="AT8" s="80" t="str">
        <f>Calc_Meters!AT1</f>
        <v/>
      </c>
      <c r="AU8" s="80" t="str">
        <f>Calc_Meters!AU1</f>
        <v/>
      </c>
      <c r="AV8" s="80" t="str">
        <f>Calc_Meters!AV1</f>
        <v/>
      </c>
      <c r="AW8" s="80" t="str">
        <f>Calc_Meters!AW1</f>
        <v/>
      </c>
      <c r="AX8" s="80" t="str">
        <f>Calc_Meters!AX1</f>
        <v/>
      </c>
      <c r="AY8" s="80" t="str">
        <f>Calc_Meters!AY1</f>
        <v/>
      </c>
      <c r="AZ8" s="80" t="str">
        <f>Calc_Meters!AZ1</f>
        <v/>
      </c>
      <c r="BA8" s="80" t="str">
        <f>Calc_Meters!BA1</f>
        <v/>
      </c>
      <c r="BB8" s="80" t="str">
        <f>Calc_Meters!BB1</f>
        <v/>
      </c>
      <c r="BC8" s="80" t="str">
        <f>Calc_Meters!BC1</f>
        <v/>
      </c>
      <c r="BD8" s="80" t="str">
        <f>Calc_Meters!BD1</f>
        <v/>
      </c>
      <c r="BE8" s="80" t="str">
        <f>Calc_Meters!BE1</f>
        <v/>
      </c>
      <c r="BF8" s="80" t="str">
        <f>Calc_Meters!BF1</f>
        <v/>
      </c>
      <c r="BG8" s="80" t="str">
        <f>Calc_Meters!BG1</f>
        <v/>
      </c>
      <c r="BH8" s="80" t="str">
        <f>Calc_Meters!BH1</f>
        <v/>
      </c>
      <c r="BI8" s="80" t="str">
        <f>Calc_Meters!BI1</f>
        <v/>
      </c>
      <c r="BJ8" s="80" t="str">
        <f>Calc_Meters!BJ1</f>
        <v/>
      </c>
      <c r="BK8" s="80" t="str">
        <f>Calc_Meters!BK1</f>
        <v/>
      </c>
      <c r="BL8" s="80" t="str">
        <f>Calc_Meters!BL1</f>
        <v/>
      </c>
      <c r="BM8" s="80" t="str">
        <f>Calc_Meters!BM1</f>
        <v/>
      </c>
      <c r="BN8" s="80" t="str">
        <f>Calc_Meters!BN1</f>
        <v/>
      </c>
      <c r="BO8" s="80" t="str">
        <f>Calc_Meters!BO1</f>
        <v/>
      </c>
      <c r="BP8" s="80" t="str">
        <f>Calc_Meters!BP1</f>
        <v/>
      </c>
      <c r="BQ8" s="80" t="str">
        <f>Calc_Meters!BQ1</f>
        <v/>
      </c>
      <c r="BR8" s="80" t="str">
        <f>Calc_Meters!BR1</f>
        <v/>
      </c>
      <c r="BS8" s="80" t="str">
        <f>Calc_Meters!BS1</f>
        <v/>
      </c>
      <c r="BT8" s="80" t="str">
        <f>Calc_Meters!BT1</f>
        <v/>
      </c>
      <c r="BU8" s="80" t="str">
        <f>Calc_Meters!BU1</f>
        <v/>
      </c>
      <c r="BV8" s="80" t="str">
        <f>Calc_Meters!BV1</f>
        <v/>
      </c>
      <c r="BW8" s="80" t="str">
        <f>Calc_Meters!BW1</f>
        <v/>
      </c>
      <c r="BX8" s="80" t="str">
        <f>Calc_Meters!BX1</f>
        <v/>
      </c>
      <c r="BY8" s="80" t="str">
        <f>Calc_Meters!BY1</f>
        <v/>
      </c>
      <c r="BZ8" s="80" t="str">
        <f>Calc_Meters!BZ1</f>
        <v/>
      </c>
      <c r="CA8" s="80" t="str">
        <f>Calc_Meters!CA1</f>
        <v/>
      </c>
      <c r="CB8" s="80" t="str">
        <f>Calc_Meters!CB1</f>
        <v/>
      </c>
      <c r="CC8" s="80" t="str">
        <f>Calc_Meters!CC1</f>
        <v/>
      </c>
      <c r="CD8" s="80" t="str">
        <f>Calc_Meters!CD1</f>
        <v/>
      </c>
      <c r="CE8" s="80" t="str">
        <f>Calc_Meters!CE1</f>
        <v/>
      </c>
      <c r="CF8" s="80" t="str">
        <f>Calc_Meters!CF1</f>
        <v/>
      </c>
      <c r="CG8" s="80" t="str">
        <f>Calc_Meters!CG1</f>
        <v/>
      </c>
      <c r="CH8" s="80" t="str">
        <f>Calc_Meters!CH1</f>
        <v/>
      </c>
      <c r="CI8" s="80" t="str">
        <f>Calc_Meters!CI1</f>
        <v/>
      </c>
      <c r="CJ8" s="80" t="str">
        <f>Calc_Meters!CJ1</f>
        <v/>
      </c>
      <c r="CK8" s="80" t="str">
        <f>Calc_Meters!CK1</f>
        <v/>
      </c>
      <c r="CL8" s="80" t="str">
        <f>Calc_Meters!CL1</f>
        <v/>
      </c>
      <c r="CM8" s="80" t="str">
        <f>Calc_Meters!CM1</f>
        <v/>
      </c>
      <c r="CN8" s="80" t="str">
        <f>Calc_Meters!CN1</f>
        <v/>
      </c>
      <c r="CO8" s="80" t="str">
        <f>Calc_Meters!CO1</f>
        <v/>
      </c>
      <c r="CP8" s="80" t="str">
        <f>Calc_Meters!CP1</f>
        <v/>
      </c>
      <c r="CQ8" s="80" t="str">
        <f>Calc_Meters!CQ1</f>
        <v/>
      </c>
      <c r="CR8" s="80" t="str">
        <f>Calc_Meters!CR1</f>
        <v/>
      </c>
      <c r="CS8" s="80" t="str">
        <f>Calc_Meters!CS1</f>
        <v/>
      </c>
      <c r="CT8" s="80" t="str">
        <f>Calc_Meters!CT1</f>
        <v/>
      </c>
      <c r="CU8" s="80" t="str">
        <f>Calc_Meters!CU1</f>
        <v/>
      </c>
      <c r="CV8" s="80" t="str">
        <f>Calc_Meters!CV1</f>
        <v/>
      </c>
      <c r="CW8" s="80" t="str">
        <f>Calc_Meters!CW1</f>
        <v/>
      </c>
      <c r="CX8" s="80" t="str">
        <f>Calc_Meters!CX1</f>
        <v/>
      </c>
      <c r="CY8" s="80" t="str">
        <f>Calc_Meters!CY1</f>
        <v/>
      </c>
      <c r="CZ8" s="80" t="str">
        <f>Calc_Meters!CZ1</f>
        <v/>
      </c>
      <c r="DA8" s="80" t="str">
        <f>Calc_Meters!DA1</f>
        <v/>
      </c>
      <c r="DB8" s="80" t="str">
        <f>Calc_Meters!DB1</f>
        <v/>
      </c>
      <c r="DC8" s="80" t="str">
        <f>Calc_Meters!DC1</f>
        <v/>
      </c>
      <c r="DD8" s="80" t="str">
        <f>Calc_Meters!DD1</f>
        <v/>
      </c>
      <c r="DE8" s="80" t="str">
        <f>Calc_Meters!DE1</f>
        <v/>
      </c>
      <c r="DF8" s="80" t="str">
        <f>Calc_Meters!DF1</f>
        <v/>
      </c>
      <c r="DG8" s="80" t="str">
        <f>Calc_Meters!DG1</f>
        <v/>
      </c>
      <c r="DH8" s="80" t="str">
        <f>Calc_Meters!DH1</f>
        <v/>
      </c>
      <c r="DI8" s="80" t="str">
        <f>Calc_Meters!DI1</f>
        <v/>
      </c>
      <c r="DJ8" s="80" t="str">
        <f>Calc_Meters!DJ1</f>
        <v/>
      </c>
      <c r="DK8" s="80" t="str">
        <f>Calc_Meters!DK1</f>
        <v/>
      </c>
      <c r="DL8" s="80" t="str">
        <f>Calc_Meters!DL1</f>
        <v/>
      </c>
      <c r="DM8" s="80" t="str">
        <f>Calc_Meters!DM1</f>
        <v/>
      </c>
      <c r="DN8" s="80" t="str">
        <f>Calc_Meters!DN1</f>
        <v/>
      </c>
      <c r="DO8" s="80" t="str">
        <f>Calc_Meters!DO1</f>
        <v/>
      </c>
      <c r="DP8" s="80" t="str">
        <f>Calc_Meters!DP1</f>
        <v/>
      </c>
      <c r="DQ8" s="80" t="str">
        <f>Calc_Meters!DQ1</f>
        <v/>
      </c>
      <c r="DR8" s="80" t="str">
        <f>Calc_Meters!DR1</f>
        <v/>
      </c>
      <c r="DS8" s="80" t="str">
        <f>Calc_Meters!DS1</f>
        <v/>
      </c>
      <c r="DT8" s="80" t="str">
        <f>Calc_Meters!DT1</f>
        <v/>
      </c>
      <c r="DU8" s="80" t="str">
        <f>Calc_Meters!DU1</f>
        <v/>
      </c>
      <c r="DV8" s="80" t="str">
        <f>Calc_Meters!DV1</f>
        <v/>
      </c>
      <c r="DW8" s="80" t="str">
        <f>Calc_Meters!DW1</f>
        <v/>
      </c>
      <c r="DX8" s="80" t="str">
        <f>Calc_Meters!DX1</f>
        <v/>
      </c>
      <c r="DY8" s="80" t="str">
        <f>Calc_Meters!DY1</f>
        <v/>
      </c>
      <c r="DZ8" s="80" t="str">
        <f>Calc_Meters!DZ1</f>
        <v/>
      </c>
      <c r="EA8" s="80" t="str">
        <f>Calc_Meters!EA1</f>
        <v/>
      </c>
      <c r="EB8" s="80" t="str">
        <f>Calc_Meters!EB1</f>
        <v/>
      </c>
      <c r="EC8" s="80" t="str">
        <f>Calc_Meters!EC1</f>
        <v/>
      </c>
      <c r="ED8" s="80" t="str">
        <f>Calc_Meters!ED1</f>
        <v/>
      </c>
      <c r="EE8" s="80" t="str">
        <f>Calc_Meters!EE1</f>
        <v/>
      </c>
      <c r="EF8" s="80" t="str">
        <f>Calc_Meters!EF1</f>
        <v/>
      </c>
      <c r="EG8" s="80" t="str">
        <f>Calc_Meters!EG1</f>
        <v/>
      </c>
      <c r="EH8" s="80" t="str">
        <f>Calc_Meters!EH1</f>
        <v/>
      </c>
      <c r="EI8" s="80" t="str">
        <f>Calc_Meters!EI1</f>
        <v/>
      </c>
      <c r="EJ8" s="80" t="str">
        <f>Calc_Meters!EJ1</f>
        <v/>
      </c>
      <c r="EK8" s="80" t="str">
        <f>Calc_Meters!EK1</f>
        <v/>
      </c>
      <c r="EL8" s="80" t="str">
        <f>Calc_Meters!EL1</f>
        <v/>
      </c>
      <c r="EM8" s="80" t="str">
        <f>Calc_Meters!EM1</f>
        <v/>
      </c>
      <c r="EN8" s="80" t="str">
        <f>Calc_Meters!EN1</f>
        <v/>
      </c>
      <c r="EO8" s="80" t="str">
        <f>Calc_Meters!EO1</f>
        <v/>
      </c>
      <c r="EP8" s="80" t="str">
        <f>Calc_Meters!EP1</f>
        <v/>
      </c>
      <c r="EQ8" s="80" t="str">
        <f>Calc_Meters!EQ1</f>
        <v/>
      </c>
      <c r="ER8" s="80" t="str">
        <f>Calc_Meters!ER1</f>
        <v/>
      </c>
      <c r="ES8" s="80" t="str">
        <f>Calc_Meters!ES1</f>
        <v/>
      </c>
      <c r="ET8" s="80" t="str">
        <f>Calc_Meters!ET1</f>
        <v/>
      </c>
      <c r="EU8" s="80" t="str">
        <f>Calc_Meters!EU1</f>
        <v/>
      </c>
      <c r="EV8" s="80" t="str">
        <f>Calc_Meters!EV1</f>
        <v/>
      </c>
      <c r="EW8" s="80" t="str">
        <f>Calc_Meters!EW1</f>
        <v/>
      </c>
      <c r="EX8" s="80" t="str">
        <f>Calc_Meters!EX1</f>
        <v/>
      </c>
      <c r="EY8" s="80" t="str">
        <f>Calc_Meters!EY1</f>
        <v/>
      </c>
      <c r="EZ8" s="80" t="str">
        <f>Calc_Meters!EZ1</f>
        <v/>
      </c>
      <c r="FA8" s="80" t="str">
        <f>Calc_Meters!FA1</f>
        <v/>
      </c>
      <c r="FB8" s="80" t="str">
        <f>Calc_Meters!FB1</f>
        <v/>
      </c>
      <c r="FC8" s="80" t="str">
        <f>Calc_Meters!FC1</f>
        <v/>
      </c>
      <c r="FD8" s="80" t="str">
        <f>Calc_Meters!FD1</f>
        <v/>
      </c>
      <c r="FE8" s="80" t="str">
        <f>Calc_Meters!FE1</f>
        <v/>
      </c>
      <c r="FF8" s="80" t="str">
        <f>Calc_Meters!FF1</f>
        <v/>
      </c>
      <c r="FG8" s="80" t="str">
        <f>Calc_Meters!FG1</f>
        <v/>
      </c>
      <c r="FH8" s="80" t="str">
        <f>Calc_Meters!FH1</f>
        <v/>
      </c>
      <c r="FI8" s="80" t="str">
        <f>Calc_Meters!FI1</f>
        <v/>
      </c>
      <c r="FJ8" s="80" t="str">
        <f>Calc_Meters!FJ1</f>
        <v/>
      </c>
      <c r="FK8" s="80" t="str">
        <f>Calc_Meters!FK1</f>
        <v/>
      </c>
      <c r="FL8" s="80" t="str">
        <f>Calc_Meters!FL1</f>
        <v/>
      </c>
      <c r="FM8" s="80" t="str">
        <f>Calc_Meters!FM1</f>
        <v/>
      </c>
      <c r="FN8" s="80" t="str">
        <f>Calc_Meters!FN1</f>
        <v/>
      </c>
      <c r="FO8" s="80" t="str">
        <f>Calc_Meters!FO1</f>
        <v/>
      </c>
      <c r="FP8" s="80" t="str">
        <f>Calc_Meters!FP1</f>
        <v/>
      </c>
      <c r="FQ8" s="80" t="str">
        <f>Calc_Meters!FQ1</f>
        <v/>
      </c>
      <c r="FR8" s="80" t="str">
        <f>Calc_Meters!FR1</f>
        <v/>
      </c>
      <c r="FS8" s="80" t="str">
        <f>Calc_Meters!FS1</f>
        <v/>
      </c>
      <c r="FT8" s="80" t="str">
        <f>Calc_Meters!FT1</f>
        <v/>
      </c>
      <c r="FU8" s="80" t="str">
        <f>Calc_Meters!FU1</f>
        <v/>
      </c>
      <c r="FV8" s="80" t="str">
        <f>Calc_Meters!FV1</f>
        <v/>
      </c>
      <c r="FW8" s="80" t="str">
        <f>Calc_Meters!FW1</f>
        <v/>
      </c>
      <c r="FX8" s="80" t="str">
        <f>Calc_Meters!FX1</f>
        <v/>
      </c>
      <c r="FY8" s="80" t="str">
        <f>Calc_Meters!FY1</f>
        <v/>
      </c>
      <c r="FZ8" s="80" t="str">
        <f>Calc_Meters!FZ1</f>
        <v/>
      </c>
      <c r="GA8" s="80" t="str">
        <f>Calc_Meters!GA1</f>
        <v/>
      </c>
      <c r="GB8" s="80" t="str">
        <f>Calc_Meters!GB1</f>
        <v/>
      </c>
      <c r="GC8" s="80" t="str">
        <f>Calc_Meters!GC1</f>
        <v/>
      </c>
      <c r="GD8" s="80" t="str">
        <f>Calc_Meters!GD1</f>
        <v/>
      </c>
      <c r="GE8" s="80" t="str">
        <f>Calc_Meters!GE1</f>
        <v/>
      </c>
      <c r="GF8" s="80" t="str">
        <f>Calc_Meters!GF1</f>
        <v/>
      </c>
      <c r="GG8" s="80" t="str">
        <f>Calc_Meters!GG1</f>
        <v/>
      </c>
      <c r="GH8" s="80" t="str">
        <f>Calc_Meters!GH1</f>
        <v/>
      </c>
      <c r="GI8" s="80" t="str">
        <f>Calc_Meters!GI1</f>
        <v/>
      </c>
      <c r="GJ8" s="80" t="str">
        <f>Calc_Meters!GJ1</f>
        <v/>
      </c>
      <c r="GK8" s="80" t="str">
        <f>Calc_Meters!GK1</f>
        <v/>
      </c>
      <c r="GL8" s="80" t="str">
        <f>Calc_Meters!GL1</f>
        <v/>
      </c>
      <c r="GM8" s="80" t="str">
        <f>Calc_Meters!GM1</f>
        <v/>
      </c>
      <c r="GN8" s="80" t="str">
        <f>Calc_Meters!GN1</f>
        <v/>
      </c>
      <c r="GO8" s="80" t="str">
        <f>Calc_Meters!GO1</f>
        <v/>
      </c>
      <c r="GP8" s="80" t="str">
        <f>Calc_Meters!GP1</f>
        <v/>
      </c>
      <c r="GQ8" s="80" t="str">
        <f>Calc_Meters!GQ1</f>
        <v/>
      </c>
      <c r="GR8" s="80" t="str">
        <f>Calc_Meters!GR1</f>
        <v/>
      </c>
      <c r="GS8" s="80" t="str">
        <f>Calc_Meters!GS1</f>
        <v/>
      </c>
      <c r="XFD8" s="5"/>
    </row>
    <row r="9" spans="1:201 16384:16384" s="40" customFormat="1" ht="20.100000000000001" customHeight="1" x14ac:dyDescent="0.2">
      <c r="A9" s="82" t="s">
        <v>114</v>
      </c>
      <c r="B9" s="82">
        <f>IF(B$8&lt;&gt;"",SUM(B12,B15,B18,B21,B24,B27,B30,B33,B36,B39,B42,B45),"")</f>
        <v>0</v>
      </c>
      <c r="C9" s="82" t="str">
        <f>IF(C$8&lt;&gt;"",SUM(C12,C15,C18,C21,C24,C27,C30,C33,C36,C39,C42,C45),"")</f>
        <v/>
      </c>
      <c r="D9" s="82" t="str">
        <f>IF(D$8&lt;&gt;"",SUM(D12,D15,D18,D21,D24,D27,D30,D33,D36,D39,D42,D45),"")</f>
        <v/>
      </c>
      <c r="E9" s="82" t="str">
        <f>IF(E$8&lt;&gt;"",SUM(E12,E15,E18,E21,E24,E27,E30,E33,E36,E39,E42,E45),"")</f>
        <v/>
      </c>
      <c r="F9" s="82" t="str">
        <f>IF(F$8&lt;&gt;"",SUM(F12,F15,F18,F21,F24,F27,F30,F33,F36,F39,F42,F45),"")</f>
        <v/>
      </c>
      <c r="G9" s="82" t="str">
        <f>IF(G$8&lt;&gt;"",SUM(G12,G15,G18,G21,G24,G27,G30,G33,G36,G39,G42,G45),"")</f>
        <v/>
      </c>
      <c r="H9" s="82" t="str">
        <f>IF(H$8&lt;&gt;"",SUM(H12,H15,H18,H21,H24,H27,H30,H33,H36,H39,H42,H45),"")</f>
        <v/>
      </c>
      <c r="I9" s="82" t="str">
        <f>IF(I$8&lt;&gt;"",SUM(I12,I15,I18,I21,I24,I27,I30,I33,I36,I39,I42,I45),"")</f>
        <v/>
      </c>
      <c r="J9" s="82" t="str">
        <f>IF(J$8&lt;&gt;"",SUM(J12,J15,J18,J21,J24,J27,J30,J33,J36,J39,J42,J45),"")</f>
        <v/>
      </c>
      <c r="K9" s="82" t="str">
        <f>IF(K$8&lt;&gt;"",SUM(K12,K15,K18,K21,K24,K27,K30,K33,K36,K39,K42,K45),"")</f>
        <v/>
      </c>
      <c r="L9" s="82" t="str">
        <f>IF(L$8&lt;&gt;"",SUM(L12,L15,L18,L21,L24,L27,L30,L33,L36,L39,L42,L45),"")</f>
        <v/>
      </c>
      <c r="M9" s="82" t="str">
        <f>IF(M$8&lt;&gt;"",SUM(M12,M15,M18,M21,M24,M27,M30,M33,M36,M39,M42,M45),"")</f>
        <v/>
      </c>
      <c r="N9" s="82" t="str">
        <f>IF(N$8&lt;&gt;"",SUM(N12,N15,N18,N21,N24,N27,N30,N33,N36,N39,N42,N45),"")</f>
        <v/>
      </c>
      <c r="O9" s="82" t="str">
        <f>IF(O$8&lt;&gt;"",SUM(O12,O15,O18,O21,O24,O27,O30,O33,O36,O39,O42,O45),"")</f>
        <v/>
      </c>
      <c r="P9" s="82" t="str">
        <f>IF(P$8&lt;&gt;"",SUM(P12,P15,P18,P21,P24,P27,P30,P33,P36,P39,P42,P45),"")</f>
        <v/>
      </c>
      <c r="Q9" s="82" t="str">
        <f>IF(Q$8&lt;&gt;"",SUM(Q12,Q15,Q18,Q21,Q24,Q27,Q30,Q33,Q36,Q39,Q42,Q45),"")</f>
        <v/>
      </c>
      <c r="R9" s="82" t="str">
        <f>IF(R$8&lt;&gt;"",SUM(R12,R15,R18,R21,R24,R27,R30,R33,R36,R39,R42,R45),"")</f>
        <v/>
      </c>
      <c r="S9" s="82" t="str">
        <f>IF(S$8&lt;&gt;"",SUM(S12,S15,S18,S21,S24,S27,S30,S33,S36,S39,S42,S45),"")</f>
        <v/>
      </c>
      <c r="T9" s="82" t="str">
        <f>IF(T$8&lt;&gt;"",SUM(T12,T15,T18,T21,T24,T27,T30,T33,T36,T39,T42,T45),"")</f>
        <v/>
      </c>
      <c r="U9" s="82" t="str">
        <f>IF(U$8&lt;&gt;"",SUM(U12,U15,U18,U21,U24,U27,U30,U33,U36,U39,U42,U45),"")</f>
        <v/>
      </c>
      <c r="V9" s="82" t="str">
        <f>IF(V$8&lt;&gt;"",SUM(V12,V15,V18,V21,V24,V27,V30,V33,V36,V39,V42,V45),"")</f>
        <v/>
      </c>
      <c r="W9" s="82" t="str">
        <f>IF(W$8&lt;&gt;"",SUM(W12,W15,W18,W21,W24,W27,W30,W33,W36,W39,W42,W45),"")</f>
        <v/>
      </c>
      <c r="X9" s="82" t="str">
        <f>IF(X$8&lt;&gt;"",SUM(X12,X15,X18,X21,X24,X27,X30,X33,X36,X39,X42,X45),"")</f>
        <v/>
      </c>
      <c r="Y9" s="82" t="str">
        <f>IF(Y$8&lt;&gt;"",SUM(Y12,Y15,Y18,Y21,Y24,Y27,Y30,Y33,Y36,Y39,Y42,Y45),"")</f>
        <v/>
      </c>
      <c r="Z9" s="82" t="str">
        <f>IF(Z$8&lt;&gt;"",SUM(Z12,Z15,Z18,Z21,Z24,Z27,Z30,Z33,Z36,Z39,Z42,Z45),"")</f>
        <v/>
      </c>
      <c r="AA9" s="82" t="str">
        <f>IF(AA$8&lt;&gt;"",SUM(AA12,AA15,AA18,AA21,AA24,AA27,AA30,AA33,AA36,AA39,AA42,AA45),"")</f>
        <v/>
      </c>
      <c r="AB9" s="82" t="str">
        <f>IF(AB$8&lt;&gt;"",SUM(AB12,AB15,AB18,AB21,AB24,AB27,AB30,AB33,AB36,AB39,AB42,AB45),"")</f>
        <v/>
      </c>
      <c r="AC9" s="82" t="str">
        <f>IF(AC$8&lt;&gt;"",SUM(AC12,AC15,AC18,AC21,AC24,AC27,AC30,AC33,AC36,AC39,AC42,AC45),"")</f>
        <v/>
      </c>
      <c r="AD9" s="82" t="str">
        <f>IF(AD$8&lt;&gt;"",SUM(AD12,AD15,AD18,AD21,AD24,AD27,AD30,AD33,AD36,AD39,AD42,AD45),"")</f>
        <v/>
      </c>
      <c r="AE9" s="82" t="str">
        <f>IF(AE$8&lt;&gt;"",SUM(AE12,AE15,AE18,AE21,AE24,AE27,AE30,AE33,AE36,AE39,AE42,AE45),"")</f>
        <v/>
      </c>
      <c r="AF9" s="82" t="str">
        <f>IF(AF$8&lt;&gt;"",SUM(AF12,AF15,AF18,AF21,AF24,AF27,AF30,AF33,AF36,AF39,AF42,AF45),"")</f>
        <v/>
      </c>
      <c r="AG9" s="82" t="str">
        <f>IF(AG$8&lt;&gt;"",SUM(AG12,AG15,AG18,AG21,AG24,AG27,AG30,AG33,AG36,AG39,AG42,AG45),"")</f>
        <v/>
      </c>
      <c r="AH9" s="82" t="str">
        <f>IF(AH$8&lt;&gt;"",SUM(AH12,AH15,AH18,AH21,AH24,AH27,AH30,AH33,AH36,AH39,AH42,AH45),"")</f>
        <v/>
      </c>
      <c r="AI9" s="82" t="str">
        <f>IF(AI$8&lt;&gt;"",SUM(AI12,AI15,AI18,AI21,AI24,AI27,AI30,AI33,AI36,AI39,AI42,AI45),"")</f>
        <v/>
      </c>
      <c r="AJ9" s="82" t="str">
        <f>IF(AJ$8&lt;&gt;"",SUM(AJ12,AJ15,AJ18,AJ21,AJ24,AJ27,AJ30,AJ33,AJ36,AJ39,AJ42,AJ45),"")</f>
        <v/>
      </c>
      <c r="AK9" s="82" t="str">
        <f>IF(AK$8&lt;&gt;"",SUM(AK12,AK15,AK18,AK21,AK24,AK27,AK30,AK33,AK36,AK39,AK42,AK45),"")</f>
        <v/>
      </c>
      <c r="AL9" s="82" t="str">
        <f>IF(AL$8&lt;&gt;"",SUM(AL12,AL15,AL18,AL21,AL24,AL27,AL30,AL33,AL36,AL39,AL42,AL45),"")</f>
        <v/>
      </c>
      <c r="AM9" s="82" t="str">
        <f>IF(AM$8&lt;&gt;"",SUM(AM12,AM15,AM18,AM21,AM24,AM27,AM30,AM33,AM36,AM39,AM42,AM45),"")</f>
        <v/>
      </c>
      <c r="AN9" s="82" t="str">
        <f>IF(AN$8&lt;&gt;"",SUM(AN12,AN15,AN18,AN21,AN24,AN27,AN30,AN33,AN36,AN39,AN42,AN45),"")</f>
        <v/>
      </c>
      <c r="AO9" s="82" t="str">
        <f>IF(AO$8&lt;&gt;"",SUM(AO12,AO15,AO18,AO21,AO24,AO27,AO30,AO33,AO36,AO39,AO42,AO45),"")</f>
        <v/>
      </c>
      <c r="AP9" s="82" t="str">
        <f>IF(AP$8&lt;&gt;"",SUM(AP12,AP15,AP18,AP21,AP24,AP27,AP30,AP33,AP36,AP39,AP42,AP45),"")</f>
        <v/>
      </c>
      <c r="AQ9" s="82" t="str">
        <f>IF(AQ$8&lt;&gt;"",SUM(AQ12,AQ15,AQ18,AQ21,AQ24,AQ27,AQ30,AQ33,AQ36,AQ39,AQ42,AQ45),"")</f>
        <v/>
      </c>
      <c r="AR9" s="82" t="str">
        <f>IF(AR$8&lt;&gt;"",SUM(AR12,AR15,AR18,AR21,AR24,AR27,AR30,AR33,AR36,AR39,AR42,AR45),"")</f>
        <v/>
      </c>
      <c r="AS9" s="82" t="str">
        <f>IF(AS$8&lt;&gt;"",SUM(AS12,AS15,AS18,AS21,AS24,AS27,AS30,AS33,AS36,AS39,AS42,AS45),"")</f>
        <v/>
      </c>
      <c r="AT9" s="82" t="str">
        <f>IF(AT$8&lt;&gt;"",SUM(AT12,AT15,AT18,AT21,AT24,AT27,AT30,AT33,AT36,AT39,AT42,AT45),"")</f>
        <v/>
      </c>
      <c r="AU9" s="82" t="str">
        <f>IF(AU$8&lt;&gt;"",SUM(AU12,AU15,AU18,AU21,AU24,AU27,AU30,AU33,AU36,AU39,AU42,AU45),"")</f>
        <v/>
      </c>
      <c r="AV9" s="82" t="str">
        <f>IF(AV$8&lt;&gt;"",SUM(AV12,AV15,AV18,AV21,AV24,AV27,AV30,AV33,AV36,AV39,AV42,AV45),"")</f>
        <v/>
      </c>
      <c r="AW9" s="82" t="str">
        <f>IF(AW$8&lt;&gt;"",SUM(AW12,AW15,AW18,AW21,AW24,AW27,AW30,AW33,AW36,AW39,AW42,AW45),"")</f>
        <v/>
      </c>
      <c r="AX9" s="82" t="str">
        <f>IF(AX$8&lt;&gt;"",SUM(AX12,AX15,AX18,AX21,AX24,AX27,AX30,AX33,AX36,AX39,AX42,AX45),"")</f>
        <v/>
      </c>
      <c r="AY9" s="82" t="str">
        <f>IF(AY$8&lt;&gt;"",SUM(AY12,AY15,AY18,AY21,AY24,AY27,AY30,AY33,AY36,AY39,AY42,AY45),"")</f>
        <v/>
      </c>
      <c r="AZ9" s="82" t="str">
        <f>IF(AZ$8&lt;&gt;"",SUM(AZ12,AZ15,AZ18,AZ21,AZ24,AZ27,AZ30,AZ33,AZ36,AZ39,AZ42,AZ45),"")</f>
        <v/>
      </c>
      <c r="BA9" s="82" t="str">
        <f>IF(BA$8&lt;&gt;"",SUM(BA12,BA15,BA18,BA21,BA24,BA27,BA30,BA33,BA36,BA39,BA42,BA45),"")</f>
        <v/>
      </c>
      <c r="BB9" s="82" t="str">
        <f>IF(BB$8&lt;&gt;"",SUM(BB12,BB15,BB18,BB21,BB24,BB27,BB30,BB33,BB36,BB39,BB42,BB45),"")</f>
        <v/>
      </c>
      <c r="BC9" s="82" t="str">
        <f>IF(BC$8&lt;&gt;"",SUM(BC12,BC15,BC18,BC21,BC24,BC27,BC30,BC33,BC36,BC39,BC42,BC45),"")</f>
        <v/>
      </c>
      <c r="BD9" s="82" t="str">
        <f>IF(BD$8&lt;&gt;"",SUM(BD12,BD15,BD18,BD21,BD24,BD27,BD30,BD33,BD36,BD39,BD42,BD45),"")</f>
        <v/>
      </c>
      <c r="BE9" s="82" t="str">
        <f>IF(BE$8&lt;&gt;"",SUM(BE12,BE15,BE18,BE21,BE24,BE27,BE30,BE33,BE36,BE39,BE42,BE45),"")</f>
        <v/>
      </c>
      <c r="BF9" s="82" t="str">
        <f>IF(BF$8&lt;&gt;"",SUM(BF12,BF15,BF18,BF21,BF24,BF27,BF30,BF33,BF36,BF39,BF42,BF45),"")</f>
        <v/>
      </c>
      <c r="BG9" s="82" t="str">
        <f>IF(BG$8&lt;&gt;"",SUM(BG12,BG15,BG18,BG21,BG24,BG27,BG30,BG33,BG36,BG39,BG42,BG45),"")</f>
        <v/>
      </c>
      <c r="BH9" s="82" t="str">
        <f>IF(BH$8&lt;&gt;"",SUM(BH12,BH15,BH18,BH21,BH24,BH27,BH30,BH33,BH36,BH39,BH42,BH45),"")</f>
        <v/>
      </c>
      <c r="BI9" s="82" t="str">
        <f>IF(BI$8&lt;&gt;"",SUM(BI12,BI15,BI18,BI21,BI24,BI27,BI30,BI33,BI36,BI39,BI42,BI45),"")</f>
        <v/>
      </c>
      <c r="BJ9" s="82" t="str">
        <f>IF(BJ$8&lt;&gt;"",SUM(BJ12,BJ15,BJ18,BJ21,BJ24,BJ27,BJ30,BJ33,BJ36,BJ39,BJ42,BJ45),"")</f>
        <v/>
      </c>
      <c r="BK9" s="82" t="str">
        <f>IF(BK$8&lt;&gt;"",SUM(BK12,BK15,BK18,BK21,BK24,BK27,BK30,BK33,BK36,BK39,BK42,BK45),"")</f>
        <v/>
      </c>
      <c r="BL9" s="82" t="str">
        <f>IF(BL$8&lt;&gt;"",SUM(BL12,BL15,BL18,BL21,BL24,BL27,BL30,BL33,BL36,BL39,BL42,BL45),"")</f>
        <v/>
      </c>
      <c r="BM9" s="82" t="str">
        <f>IF(BM$8&lt;&gt;"",SUM(BM12,BM15,BM18,BM21,BM24,BM27,BM30,BM33,BM36,BM39,BM42,BM45),"")</f>
        <v/>
      </c>
      <c r="BN9" s="82" t="str">
        <f>IF(BN$8&lt;&gt;"",SUM(BN12,BN15,BN18,BN21,BN24,BN27,BN30,BN33,BN36,BN39,BN42,BN45),"")</f>
        <v/>
      </c>
      <c r="BO9" s="82" t="str">
        <f>IF(BO$8&lt;&gt;"",SUM(BO12,BO15,BO18,BO21,BO24,BO27,BO30,BO33,BO36,BO39,BO42,BO45),"")</f>
        <v/>
      </c>
      <c r="BP9" s="82" t="str">
        <f>IF(BP$8&lt;&gt;"",SUM(BP12,BP15,BP18,BP21,BP24,BP27,BP30,BP33,BP36,BP39,BP42,BP45),"")</f>
        <v/>
      </c>
      <c r="BQ9" s="82" t="str">
        <f>IF(BQ$8&lt;&gt;"",SUM(BQ12,BQ15,BQ18,BQ21,BQ24,BQ27,BQ30,BQ33,BQ36,BQ39,BQ42,BQ45),"")</f>
        <v/>
      </c>
      <c r="BR9" s="82" t="str">
        <f>IF(BR$8&lt;&gt;"",SUM(BR12,BR15,BR18,BR21,BR24,BR27,BR30,BR33,BR36,BR39,BR42,BR45),"")</f>
        <v/>
      </c>
      <c r="BS9" s="82" t="str">
        <f>IF(BS$8&lt;&gt;"",SUM(BS12,BS15,BS18,BS21,BS24,BS27,BS30,BS33,BS36,BS39,BS42,BS45),"")</f>
        <v/>
      </c>
      <c r="BT9" s="82" t="str">
        <f>IF(BT$8&lt;&gt;"",SUM(BT12,BT15,BT18,BT21,BT24,BT27,BT30,BT33,BT36,BT39,BT42,BT45),"")</f>
        <v/>
      </c>
      <c r="BU9" s="82" t="str">
        <f>IF(BU$8&lt;&gt;"",SUM(BU12,BU15,BU18,BU21,BU24,BU27,BU30,BU33,BU36,BU39,BU42,BU45),"")</f>
        <v/>
      </c>
      <c r="BV9" s="82" t="str">
        <f>IF(BV$8&lt;&gt;"",SUM(BV12,BV15,BV18,BV21,BV24,BV27,BV30,BV33,BV36,BV39,BV42,BV45),"")</f>
        <v/>
      </c>
      <c r="BW9" s="82" t="str">
        <f>IF(BW$8&lt;&gt;"",SUM(BW12,BW15,BW18,BW21,BW24,BW27,BW30,BW33,BW36,BW39,BW42,BW45),"")</f>
        <v/>
      </c>
      <c r="BX9" s="82" t="str">
        <f>IF(BX$8&lt;&gt;"",SUM(BX12,BX15,BX18,BX21,BX24,BX27,BX30,BX33,BX36,BX39,BX42,BX45),"")</f>
        <v/>
      </c>
      <c r="BY9" s="82" t="str">
        <f>IF(BY$8&lt;&gt;"",SUM(BY12,BY15,BY18,BY21,BY24,BY27,BY30,BY33,BY36,BY39,BY42,BY45),"")</f>
        <v/>
      </c>
      <c r="BZ9" s="82" t="str">
        <f>IF(BZ$8&lt;&gt;"",SUM(BZ12,BZ15,BZ18,BZ21,BZ24,BZ27,BZ30,BZ33,BZ36,BZ39,BZ42,BZ45),"")</f>
        <v/>
      </c>
      <c r="CA9" s="82" t="str">
        <f>IF(CA$8&lt;&gt;"",SUM(CA12,CA15,CA18,CA21,CA24,CA27,CA30,CA33,CA36,CA39,CA42,CA45),"")</f>
        <v/>
      </c>
      <c r="CB9" s="82" t="str">
        <f>IF(CB$8&lt;&gt;"",SUM(CB12,CB15,CB18,CB21,CB24,CB27,CB30,CB33,CB36,CB39,CB42,CB45),"")</f>
        <v/>
      </c>
      <c r="CC9" s="82" t="str">
        <f>IF(CC$8&lt;&gt;"",SUM(CC12,CC15,CC18,CC21,CC24,CC27,CC30,CC33,CC36,CC39,CC42,CC45),"")</f>
        <v/>
      </c>
      <c r="CD9" s="82" t="str">
        <f>IF(CD$8&lt;&gt;"",SUM(CD12,CD15,CD18,CD21,CD24,CD27,CD30,CD33,CD36,CD39,CD42,CD45),"")</f>
        <v/>
      </c>
      <c r="CE9" s="82" t="str">
        <f>IF(CE$8&lt;&gt;"",SUM(CE12,CE15,CE18,CE21,CE24,CE27,CE30,CE33,CE36,CE39,CE42,CE45),"")</f>
        <v/>
      </c>
      <c r="CF9" s="82" t="str">
        <f>IF(CF$8&lt;&gt;"",SUM(CF12,CF15,CF18,CF21,CF24,CF27,CF30,CF33,CF36,CF39,CF42,CF45),"")</f>
        <v/>
      </c>
      <c r="CG9" s="82" t="str">
        <f>IF(CG$8&lt;&gt;"",SUM(CG12,CG15,CG18,CG21,CG24,CG27,CG30,CG33,CG36,CG39,CG42,CG45),"")</f>
        <v/>
      </c>
      <c r="CH9" s="82" t="str">
        <f>IF(CH$8&lt;&gt;"",SUM(CH12,CH15,CH18,CH21,CH24,CH27,CH30,CH33,CH36,CH39,CH42,CH45),"")</f>
        <v/>
      </c>
      <c r="CI9" s="82" t="str">
        <f>IF(CI$8&lt;&gt;"",SUM(CI12,CI15,CI18,CI21,CI24,CI27,CI30,CI33,CI36,CI39,CI42,CI45),"")</f>
        <v/>
      </c>
      <c r="CJ9" s="82" t="str">
        <f>IF(CJ$8&lt;&gt;"",SUM(CJ12,CJ15,CJ18,CJ21,CJ24,CJ27,CJ30,CJ33,CJ36,CJ39,CJ42,CJ45),"")</f>
        <v/>
      </c>
      <c r="CK9" s="82" t="str">
        <f>IF(CK$8&lt;&gt;"",SUM(CK12,CK15,CK18,CK21,CK24,CK27,CK30,CK33,CK36,CK39,CK42,CK45),"")</f>
        <v/>
      </c>
      <c r="CL9" s="82" t="str">
        <f>IF(CL$8&lt;&gt;"",SUM(CL12,CL15,CL18,CL21,CL24,CL27,CL30,CL33,CL36,CL39,CL42,CL45),"")</f>
        <v/>
      </c>
      <c r="CM9" s="82" t="str">
        <f>IF(CM$8&lt;&gt;"",SUM(CM12,CM15,CM18,CM21,CM24,CM27,CM30,CM33,CM36,CM39,CM42,CM45),"")</f>
        <v/>
      </c>
      <c r="CN9" s="82" t="str">
        <f>IF(CN$8&lt;&gt;"",SUM(CN12,CN15,CN18,CN21,CN24,CN27,CN30,CN33,CN36,CN39,CN42,CN45),"")</f>
        <v/>
      </c>
      <c r="CO9" s="82" t="str">
        <f>IF(CO$8&lt;&gt;"",SUM(CO12,CO15,CO18,CO21,CO24,CO27,CO30,CO33,CO36,CO39,CO42,CO45),"")</f>
        <v/>
      </c>
      <c r="CP9" s="82" t="str">
        <f>IF(CP$8&lt;&gt;"",SUM(CP12,CP15,CP18,CP21,CP24,CP27,CP30,CP33,CP36,CP39,CP42,CP45),"")</f>
        <v/>
      </c>
      <c r="CQ9" s="82" t="str">
        <f>IF(CQ$8&lt;&gt;"",SUM(CQ12,CQ15,CQ18,CQ21,CQ24,CQ27,CQ30,CQ33,CQ36,CQ39,CQ42,CQ45),"")</f>
        <v/>
      </c>
      <c r="CR9" s="82" t="str">
        <f>IF(CR$8&lt;&gt;"",SUM(CR12,CR15,CR18,CR21,CR24,CR27,CR30,CR33,CR36,CR39,CR42,CR45),"")</f>
        <v/>
      </c>
      <c r="CS9" s="82" t="str">
        <f>IF(CS$8&lt;&gt;"",SUM(CS12,CS15,CS18,CS21,CS24,CS27,CS30,CS33,CS36,CS39,CS42,CS45),"")</f>
        <v/>
      </c>
      <c r="CT9" s="82" t="str">
        <f>IF(CT$8&lt;&gt;"",SUM(CT12,CT15,CT18,CT21,CT24,CT27,CT30,CT33,CT36,CT39,CT42,CT45),"")</f>
        <v/>
      </c>
      <c r="CU9" s="82" t="str">
        <f>IF(CU$8&lt;&gt;"",SUM(CU12,CU15,CU18,CU21,CU24,CU27,CU30,CU33,CU36,CU39,CU42,CU45),"")</f>
        <v/>
      </c>
      <c r="CV9" s="82" t="str">
        <f>IF(CV$8&lt;&gt;"",SUM(CV12,CV15,CV18,CV21,CV24,CV27,CV30,CV33,CV36,CV39,CV42,CV45),"")</f>
        <v/>
      </c>
      <c r="CW9" s="82" t="str">
        <f>IF(CW$8&lt;&gt;"",SUM(CW12,CW15,CW18,CW21,CW24,CW27,CW30,CW33,CW36,CW39,CW42,CW45),"")</f>
        <v/>
      </c>
      <c r="CX9" s="82" t="str">
        <f>IF(CX$8&lt;&gt;"",SUM(CX12,CX15,CX18,CX21,CX24,CX27,CX30,CX33,CX36,CX39,CX42,CX45),"")</f>
        <v/>
      </c>
      <c r="CY9" s="82" t="str">
        <f>IF(CY$8&lt;&gt;"",SUM(CY12,CY15,CY18,CY21,CY24,CY27,CY30,CY33,CY36,CY39,CY42,CY45),"")</f>
        <v/>
      </c>
      <c r="CZ9" s="82" t="str">
        <f>IF(CZ$8&lt;&gt;"",SUM(CZ12,CZ15,CZ18,CZ21,CZ24,CZ27,CZ30,CZ33,CZ36,CZ39,CZ42,CZ45),"")</f>
        <v/>
      </c>
      <c r="DA9" s="82" t="str">
        <f>IF(DA$8&lt;&gt;"",SUM(DA12,DA15,DA18,DA21,DA24,DA27,DA30,DA33,DA36,DA39,DA42,DA45),"")</f>
        <v/>
      </c>
      <c r="DB9" s="82" t="str">
        <f>IF(DB$8&lt;&gt;"",SUM(DB12,DB15,DB18,DB21,DB24,DB27,DB30,DB33,DB36,DB39,DB42,DB45),"")</f>
        <v/>
      </c>
      <c r="DC9" s="82" t="str">
        <f>IF(DC$8&lt;&gt;"",SUM(DC12,DC15,DC18,DC21,DC24,DC27,DC30,DC33,DC36,DC39,DC42,DC45),"")</f>
        <v/>
      </c>
      <c r="DD9" s="82" t="str">
        <f>IF(DD$8&lt;&gt;"",SUM(DD12,DD15,DD18,DD21,DD24,DD27,DD30,DD33,DD36,DD39,DD42,DD45),"")</f>
        <v/>
      </c>
      <c r="DE9" s="82" t="str">
        <f>IF(DE$8&lt;&gt;"",SUM(DE12,DE15,DE18,DE21,DE24,DE27,DE30,DE33,DE36,DE39,DE42,DE45),"")</f>
        <v/>
      </c>
      <c r="DF9" s="82" t="str">
        <f>IF(DF$8&lt;&gt;"",SUM(DF12,DF15,DF18,DF21,DF24,DF27,DF30,DF33,DF36,DF39,DF42,DF45),"")</f>
        <v/>
      </c>
      <c r="DG9" s="82" t="str">
        <f>IF(DG$8&lt;&gt;"",SUM(DG12,DG15,DG18,DG21,DG24,DG27,DG30,DG33,DG36,DG39,DG42,DG45),"")</f>
        <v/>
      </c>
      <c r="DH9" s="82" t="str">
        <f>IF(DH$8&lt;&gt;"",SUM(DH12,DH15,DH18,DH21,DH24,DH27,DH30,DH33,DH36,DH39,DH42,DH45),"")</f>
        <v/>
      </c>
      <c r="DI9" s="82" t="str">
        <f>IF(DI$8&lt;&gt;"",SUM(DI12,DI15,DI18,DI21,DI24,DI27,DI30,DI33,DI36,DI39,DI42,DI45),"")</f>
        <v/>
      </c>
      <c r="DJ9" s="82" t="str">
        <f>IF(DJ$8&lt;&gt;"",SUM(DJ12,DJ15,DJ18,DJ21,DJ24,DJ27,DJ30,DJ33,DJ36,DJ39,DJ42,DJ45),"")</f>
        <v/>
      </c>
      <c r="DK9" s="82" t="str">
        <f>IF(DK$8&lt;&gt;"",SUM(DK12,DK15,DK18,DK21,DK24,DK27,DK30,DK33,DK36,DK39,DK42,DK45),"")</f>
        <v/>
      </c>
      <c r="DL9" s="82" t="str">
        <f>IF(DL$8&lt;&gt;"",SUM(DL12,DL15,DL18,DL21,DL24,DL27,DL30,DL33,DL36,DL39,DL42,DL45),"")</f>
        <v/>
      </c>
      <c r="DM9" s="82" t="str">
        <f>IF(DM$8&lt;&gt;"",SUM(DM12,DM15,DM18,DM21,DM24,DM27,DM30,DM33,DM36,DM39,DM42,DM45),"")</f>
        <v/>
      </c>
      <c r="DN9" s="82" t="str">
        <f>IF(DN$8&lt;&gt;"",SUM(DN12,DN15,DN18,DN21,DN24,DN27,DN30,DN33,DN36,DN39,DN42,DN45),"")</f>
        <v/>
      </c>
      <c r="DO9" s="82" t="str">
        <f>IF(DO$8&lt;&gt;"",SUM(DO12,DO15,DO18,DO21,DO24,DO27,DO30,DO33,DO36,DO39,DO42,DO45),"")</f>
        <v/>
      </c>
      <c r="DP9" s="82" t="str">
        <f>IF(DP$8&lt;&gt;"",SUM(DP12,DP15,DP18,DP21,DP24,DP27,DP30,DP33,DP36,DP39,DP42,DP45),"")</f>
        <v/>
      </c>
      <c r="DQ9" s="82" t="str">
        <f>IF(DQ$8&lt;&gt;"",SUM(DQ12,DQ15,DQ18,DQ21,DQ24,DQ27,DQ30,DQ33,DQ36,DQ39,DQ42,DQ45),"")</f>
        <v/>
      </c>
      <c r="DR9" s="82" t="str">
        <f>IF(DR$8&lt;&gt;"",SUM(DR12,DR15,DR18,DR21,DR24,DR27,DR30,DR33,DR36,DR39,DR42,DR45),"")</f>
        <v/>
      </c>
      <c r="DS9" s="82" t="str">
        <f>IF(DS$8&lt;&gt;"",SUM(DS12,DS15,DS18,DS21,DS24,DS27,DS30,DS33,DS36,DS39,DS42,DS45),"")</f>
        <v/>
      </c>
      <c r="DT9" s="82" t="str">
        <f>IF(DT$8&lt;&gt;"",SUM(DT12,DT15,DT18,DT21,DT24,DT27,DT30,DT33,DT36,DT39,DT42,DT45),"")</f>
        <v/>
      </c>
      <c r="DU9" s="82" t="str">
        <f>IF(DU$8&lt;&gt;"",SUM(DU12,DU15,DU18,DU21,DU24,DU27,DU30,DU33,DU36,DU39,DU42,DU45),"")</f>
        <v/>
      </c>
      <c r="DV9" s="82" t="str">
        <f>IF(DV$8&lt;&gt;"",SUM(DV12,DV15,DV18,DV21,DV24,DV27,DV30,DV33,DV36,DV39,DV42,DV45),"")</f>
        <v/>
      </c>
      <c r="DW9" s="82" t="str">
        <f>IF(DW$8&lt;&gt;"",SUM(DW12,DW15,DW18,DW21,DW24,DW27,DW30,DW33,DW36,DW39,DW42,DW45),"")</f>
        <v/>
      </c>
      <c r="DX9" s="82" t="str">
        <f>IF(DX$8&lt;&gt;"",SUM(DX12,DX15,DX18,DX21,DX24,DX27,DX30,DX33,DX36,DX39,DX42,DX45),"")</f>
        <v/>
      </c>
      <c r="DY9" s="82" t="str">
        <f>IF(DY$8&lt;&gt;"",SUM(DY12,DY15,DY18,DY21,DY24,DY27,DY30,DY33,DY36,DY39,DY42,DY45),"")</f>
        <v/>
      </c>
      <c r="DZ9" s="82" t="str">
        <f>IF(DZ$8&lt;&gt;"",SUM(DZ12,DZ15,DZ18,DZ21,DZ24,DZ27,DZ30,DZ33,DZ36,DZ39,DZ42,DZ45),"")</f>
        <v/>
      </c>
      <c r="EA9" s="82" t="str">
        <f>IF(EA$8&lt;&gt;"",SUM(EA12,EA15,EA18,EA21,EA24,EA27,EA30,EA33,EA36,EA39,EA42,EA45),"")</f>
        <v/>
      </c>
      <c r="EB9" s="82" t="str">
        <f>IF(EB$8&lt;&gt;"",SUM(EB12,EB15,EB18,EB21,EB24,EB27,EB30,EB33,EB36,EB39,EB42,EB45),"")</f>
        <v/>
      </c>
      <c r="EC9" s="82" t="str">
        <f>IF(EC$8&lt;&gt;"",SUM(EC12,EC15,EC18,EC21,EC24,EC27,EC30,EC33,EC36,EC39,EC42,EC45),"")</f>
        <v/>
      </c>
      <c r="ED9" s="82" t="str">
        <f>IF(ED$8&lt;&gt;"",SUM(ED12,ED15,ED18,ED21,ED24,ED27,ED30,ED33,ED36,ED39,ED42,ED45),"")</f>
        <v/>
      </c>
      <c r="EE9" s="82" t="str">
        <f>IF(EE$8&lt;&gt;"",SUM(EE12,EE15,EE18,EE21,EE24,EE27,EE30,EE33,EE36,EE39,EE42,EE45),"")</f>
        <v/>
      </c>
      <c r="EF9" s="82" t="str">
        <f>IF(EF$8&lt;&gt;"",SUM(EF12,EF15,EF18,EF21,EF24,EF27,EF30,EF33,EF36,EF39,EF42,EF45),"")</f>
        <v/>
      </c>
      <c r="EG9" s="82" t="str">
        <f>IF(EG$8&lt;&gt;"",SUM(EG12,EG15,EG18,EG21,EG24,EG27,EG30,EG33,EG36,EG39,EG42,EG45),"")</f>
        <v/>
      </c>
      <c r="EH9" s="82" t="str">
        <f>IF(EH$8&lt;&gt;"",SUM(EH12,EH15,EH18,EH21,EH24,EH27,EH30,EH33,EH36,EH39,EH42,EH45),"")</f>
        <v/>
      </c>
      <c r="EI9" s="82" t="str">
        <f>IF(EI$8&lt;&gt;"",SUM(EI12,EI15,EI18,EI21,EI24,EI27,EI30,EI33,EI36,EI39,EI42,EI45),"")</f>
        <v/>
      </c>
      <c r="EJ9" s="82" t="str">
        <f>IF(EJ$8&lt;&gt;"",SUM(EJ12,EJ15,EJ18,EJ21,EJ24,EJ27,EJ30,EJ33,EJ36,EJ39,EJ42,EJ45),"")</f>
        <v/>
      </c>
      <c r="EK9" s="82" t="str">
        <f>IF(EK$8&lt;&gt;"",SUM(EK12,EK15,EK18,EK21,EK24,EK27,EK30,EK33,EK36,EK39,EK42,EK45),"")</f>
        <v/>
      </c>
      <c r="EL9" s="82" t="str">
        <f>IF(EL$8&lt;&gt;"",SUM(EL12,EL15,EL18,EL21,EL24,EL27,EL30,EL33,EL36,EL39,EL42,EL45),"")</f>
        <v/>
      </c>
      <c r="EM9" s="82" t="str">
        <f>IF(EM$8&lt;&gt;"",SUM(EM12,EM15,EM18,EM21,EM24,EM27,EM30,EM33,EM36,EM39,EM42,EM45),"")</f>
        <v/>
      </c>
      <c r="EN9" s="82" t="str">
        <f>IF(EN$8&lt;&gt;"",SUM(EN12,EN15,EN18,EN21,EN24,EN27,EN30,EN33,EN36,EN39,EN42,EN45),"")</f>
        <v/>
      </c>
      <c r="EO9" s="82" t="str">
        <f>IF(EO$8&lt;&gt;"",SUM(EO12,EO15,EO18,EO21,EO24,EO27,EO30,EO33,EO36,EO39,EO42,EO45),"")</f>
        <v/>
      </c>
      <c r="EP9" s="82" t="str">
        <f>IF(EP$8&lt;&gt;"",SUM(EP12,EP15,EP18,EP21,EP24,EP27,EP30,EP33,EP36,EP39,EP42,EP45),"")</f>
        <v/>
      </c>
      <c r="EQ9" s="82" t="str">
        <f>IF(EQ$8&lt;&gt;"",SUM(EQ12,EQ15,EQ18,EQ21,EQ24,EQ27,EQ30,EQ33,EQ36,EQ39,EQ42,EQ45),"")</f>
        <v/>
      </c>
      <c r="ER9" s="82" t="str">
        <f>IF(ER$8&lt;&gt;"",SUM(ER12,ER15,ER18,ER21,ER24,ER27,ER30,ER33,ER36,ER39,ER42,ER45),"")</f>
        <v/>
      </c>
      <c r="ES9" s="82" t="str">
        <f>IF(ES$8&lt;&gt;"",SUM(ES12,ES15,ES18,ES21,ES24,ES27,ES30,ES33,ES36,ES39,ES42,ES45),"")</f>
        <v/>
      </c>
      <c r="ET9" s="82" t="str">
        <f>IF(ET$8&lt;&gt;"",SUM(ET12,ET15,ET18,ET21,ET24,ET27,ET30,ET33,ET36,ET39,ET42,ET45),"")</f>
        <v/>
      </c>
      <c r="EU9" s="82" t="str">
        <f>IF(EU$8&lt;&gt;"",SUM(EU12,EU15,EU18,EU21,EU24,EU27,EU30,EU33,EU36,EU39,EU42,EU45),"")</f>
        <v/>
      </c>
      <c r="EV9" s="82" t="str">
        <f>IF(EV$8&lt;&gt;"",SUM(EV12,EV15,EV18,EV21,EV24,EV27,EV30,EV33,EV36,EV39,EV42,EV45),"")</f>
        <v/>
      </c>
      <c r="EW9" s="82" t="str">
        <f>IF(EW$8&lt;&gt;"",SUM(EW12,EW15,EW18,EW21,EW24,EW27,EW30,EW33,EW36,EW39,EW42,EW45),"")</f>
        <v/>
      </c>
      <c r="EX9" s="82" t="str">
        <f>IF(EX$8&lt;&gt;"",SUM(EX12,EX15,EX18,EX21,EX24,EX27,EX30,EX33,EX36,EX39,EX42,EX45),"")</f>
        <v/>
      </c>
      <c r="EY9" s="82" t="str">
        <f>IF(EY$8&lt;&gt;"",SUM(EY12,EY15,EY18,EY21,EY24,EY27,EY30,EY33,EY36,EY39,EY42,EY45),"")</f>
        <v/>
      </c>
      <c r="EZ9" s="82" t="str">
        <f>IF(EZ$8&lt;&gt;"",SUM(EZ12,EZ15,EZ18,EZ21,EZ24,EZ27,EZ30,EZ33,EZ36,EZ39,EZ42,EZ45),"")</f>
        <v/>
      </c>
      <c r="FA9" s="82" t="str">
        <f>IF(FA$8&lt;&gt;"",SUM(FA12,FA15,FA18,FA21,FA24,FA27,FA30,FA33,FA36,FA39,FA42,FA45),"")</f>
        <v/>
      </c>
      <c r="FB9" s="82" t="str">
        <f>IF(FB$8&lt;&gt;"",SUM(FB12,FB15,FB18,FB21,FB24,FB27,FB30,FB33,FB36,FB39,FB42,FB45),"")</f>
        <v/>
      </c>
      <c r="FC9" s="82" t="str">
        <f>IF(FC$8&lt;&gt;"",SUM(FC12,FC15,FC18,FC21,FC24,FC27,FC30,FC33,FC36,FC39,FC42,FC45),"")</f>
        <v/>
      </c>
      <c r="FD9" s="82" t="str">
        <f>IF(FD$8&lt;&gt;"",SUM(FD12,FD15,FD18,FD21,FD24,FD27,FD30,FD33,FD36,FD39,FD42,FD45),"")</f>
        <v/>
      </c>
      <c r="FE9" s="82" t="str">
        <f>IF(FE$8&lt;&gt;"",SUM(FE12,FE15,FE18,FE21,FE24,FE27,FE30,FE33,FE36,FE39,FE42,FE45),"")</f>
        <v/>
      </c>
      <c r="FF9" s="82" t="str">
        <f>IF(FF$8&lt;&gt;"",SUM(FF12,FF15,FF18,FF21,FF24,FF27,FF30,FF33,FF36,FF39,FF42,FF45),"")</f>
        <v/>
      </c>
      <c r="FG9" s="82" t="str">
        <f>IF(FG$8&lt;&gt;"",SUM(FG12,FG15,FG18,FG21,FG24,FG27,FG30,FG33,FG36,FG39,FG42,FG45),"")</f>
        <v/>
      </c>
      <c r="FH9" s="82" t="str">
        <f>IF(FH$8&lt;&gt;"",SUM(FH12,FH15,FH18,FH21,FH24,FH27,FH30,FH33,FH36,FH39,FH42,FH45),"")</f>
        <v/>
      </c>
      <c r="FI9" s="82" t="str">
        <f>IF(FI$8&lt;&gt;"",SUM(FI12,FI15,FI18,FI21,FI24,FI27,FI30,FI33,FI36,FI39,FI42,FI45),"")</f>
        <v/>
      </c>
      <c r="FJ9" s="82" t="str">
        <f>IF(FJ$8&lt;&gt;"",SUM(FJ12,FJ15,FJ18,FJ21,FJ24,FJ27,FJ30,FJ33,FJ36,FJ39,FJ42,FJ45),"")</f>
        <v/>
      </c>
      <c r="FK9" s="82" t="str">
        <f>IF(FK$8&lt;&gt;"",SUM(FK12,FK15,FK18,FK21,FK24,FK27,FK30,FK33,FK36,FK39,FK42,FK45),"")</f>
        <v/>
      </c>
      <c r="FL9" s="82" t="str">
        <f>IF(FL$8&lt;&gt;"",SUM(FL12,FL15,FL18,FL21,FL24,FL27,FL30,FL33,FL36,FL39,FL42,FL45),"")</f>
        <v/>
      </c>
      <c r="FM9" s="82" t="str">
        <f>IF(FM$8&lt;&gt;"",SUM(FM12,FM15,FM18,FM21,FM24,FM27,FM30,FM33,FM36,FM39,FM42,FM45),"")</f>
        <v/>
      </c>
      <c r="FN9" s="82" t="str">
        <f>IF(FN$8&lt;&gt;"",SUM(FN12,FN15,FN18,FN21,FN24,FN27,FN30,FN33,FN36,FN39,FN42,FN45),"")</f>
        <v/>
      </c>
      <c r="FO9" s="82" t="str">
        <f>IF(FO$8&lt;&gt;"",SUM(FO12,FO15,FO18,FO21,FO24,FO27,FO30,FO33,FO36,FO39,FO42,FO45),"")</f>
        <v/>
      </c>
      <c r="FP9" s="82" t="str">
        <f>IF(FP$8&lt;&gt;"",SUM(FP12,FP15,FP18,FP21,FP24,FP27,FP30,FP33,FP36,FP39,FP42,FP45),"")</f>
        <v/>
      </c>
      <c r="FQ9" s="82" t="str">
        <f>IF(FQ$8&lt;&gt;"",SUM(FQ12,FQ15,FQ18,FQ21,FQ24,FQ27,FQ30,FQ33,FQ36,FQ39,FQ42,FQ45),"")</f>
        <v/>
      </c>
      <c r="FR9" s="82" t="str">
        <f>IF(FR$8&lt;&gt;"",SUM(FR12,FR15,FR18,FR21,FR24,FR27,FR30,FR33,FR36,FR39,FR42,FR45),"")</f>
        <v/>
      </c>
      <c r="FS9" s="82" t="str">
        <f>IF(FS$8&lt;&gt;"",SUM(FS12,FS15,FS18,FS21,FS24,FS27,FS30,FS33,FS36,FS39,FS42,FS45),"")</f>
        <v/>
      </c>
      <c r="FT9" s="82" t="str">
        <f>IF(FT$8&lt;&gt;"",SUM(FT12,FT15,FT18,FT21,FT24,FT27,FT30,FT33,FT36,FT39,FT42,FT45),"")</f>
        <v/>
      </c>
      <c r="FU9" s="82" t="str">
        <f>IF(FU$8&lt;&gt;"",SUM(FU12,FU15,FU18,FU21,FU24,FU27,FU30,FU33,FU36,FU39,FU42,FU45),"")</f>
        <v/>
      </c>
      <c r="FV9" s="82" t="str">
        <f>IF(FV$8&lt;&gt;"",SUM(FV12,FV15,FV18,FV21,FV24,FV27,FV30,FV33,FV36,FV39,FV42,FV45),"")</f>
        <v/>
      </c>
      <c r="FW9" s="82" t="str">
        <f>IF(FW$8&lt;&gt;"",SUM(FW12,FW15,FW18,FW21,FW24,FW27,FW30,FW33,FW36,FW39,FW42,FW45),"")</f>
        <v/>
      </c>
      <c r="FX9" s="82" t="str">
        <f>IF(FX$8&lt;&gt;"",SUM(FX12,FX15,FX18,FX21,FX24,FX27,FX30,FX33,FX36,FX39,FX42,FX45),"")</f>
        <v/>
      </c>
      <c r="FY9" s="82" t="str">
        <f>IF(FY$8&lt;&gt;"",SUM(FY12,FY15,FY18,FY21,FY24,FY27,FY30,FY33,FY36,FY39,FY42,FY45),"")</f>
        <v/>
      </c>
      <c r="FZ9" s="82" t="str">
        <f>IF(FZ$8&lt;&gt;"",SUM(FZ12,FZ15,FZ18,FZ21,FZ24,FZ27,FZ30,FZ33,FZ36,FZ39,FZ42,FZ45),"")</f>
        <v/>
      </c>
      <c r="GA9" s="82" t="str">
        <f>IF(GA$8&lt;&gt;"",SUM(GA12,GA15,GA18,GA21,GA24,GA27,GA30,GA33,GA36,GA39,GA42,GA45),"")</f>
        <v/>
      </c>
      <c r="GB9" s="82" t="str">
        <f>IF(GB$8&lt;&gt;"",SUM(GB12,GB15,GB18,GB21,GB24,GB27,GB30,GB33,GB36,GB39,GB42,GB45),"")</f>
        <v/>
      </c>
      <c r="GC9" s="82" t="str">
        <f>IF(GC$8&lt;&gt;"",SUM(GC12,GC15,GC18,GC21,GC24,GC27,GC30,GC33,GC36,GC39,GC42,GC45),"")</f>
        <v/>
      </c>
      <c r="GD9" s="82" t="str">
        <f>IF(GD$8&lt;&gt;"",SUM(GD12,GD15,GD18,GD21,GD24,GD27,GD30,GD33,GD36,GD39,GD42,GD45),"")</f>
        <v/>
      </c>
      <c r="GE9" s="82" t="str">
        <f>IF(GE$8&lt;&gt;"",SUM(GE12,GE15,GE18,GE21,GE24,GE27,GE30,GE33,GE36,GE39,GE42,GE45),"")</f>
        <v/>
      </c>
      <c r="GF9" s="82" t="str">
        <f>IF(GF$8&lt;&gt;"",SUM(GF12,GF15,GF18,GF21,GF24,GF27,GF30,GF33,GF36,GF39,GF42,GF45),"")</f>
        <v/>
      </c>
      <c r="GG9" s="82" t="str">
        <f>IF(GG$8&lt;&gt;"",SUM(GG12,GG15,GG18,GG21,GG24,GG27,GG30,GG33,GG36,GG39,GG42,GG45),"")</f>
        <v/>
      </c>
      <c r="GH9" s="82" t="str">
        <f>IF(GH$8&lt;&gt;"",SUM(GH12,GH15,GH18,GH21,GH24,GH27,GH30,GH33,GH36,GH39,GH42,GH45),"")</f>
        <v/>
      </c>
      <c r="GI9" s="82" t="str">
        <f>IF(GI$8&lt;&gt;"",SUM(GI12,GI15,GI18,GI21,GI24,GI27,GI30,GI33,GI36,GI39,GI42,GI45),"")</f>
        <v/>
      </c>
      <c r="GJ9" s="82" t="str">
        <f>IF(GJ$8&lt;&gt;"",SUM(GJ12,GJ15,GJ18,GJ21,GJ24,GJ27,GJ30,GJ33,GJ36,GJ39,GJ42,GJ45),"")</f>
        <v/>
      </c>
      <c r="GK9" s="82" t="str">
        <f>IF(GK$8&lt;&gt;"",SUM(GK12,GK15,GK18,GK21,GK24,GK27,GK30,GK33,GK36,GK39,GK42,GK45),"")</f>
        <v/>
      </c>
      <c r="GL9" s="82" t="str">
        <f>IF(GL$8&lt;&gt;"",SUM(GL12,GL15,GL18,GL21,GL24,GL27,GL30,GL33,GL36,GL39,GL42,GL45),"")</f>
        <v/>
      </c>
      <c r="GM9" s="82" t="str">
        <f>IF(GM$8&lt;&gt;"",SUM(GM12,GM15,GM18,GM21,GM24,GM27,GM30,GM33,GM36,GM39,GM42,GM45),"")</f>
        <v/>
      </c>
      <c r="GN9" s="82" t="str">
        <f>IF(GN$8&lt;&gt;"",SUM(GN12,GN15,GN18,GN21,GN24,GN27,GN30,GN33,GN36,GN39,GN42,GN45),"")</f>
        <v/>
      </c>
      <c r="GO9" s="82" t="str">
        <f>IF(GO$8&lt;&gt;"",SUM(GO12,GO15,GO18,GO21,GO24,GO27,GO30,GO33,GO36,GO39,GO42,GO45),"")</f>
        <v/>
      </c>
      <c r="GP9" s="82" t="str">
        <f>IF(GP$8&lt;&gt;"",SUM(GP12,GP15,GP18,GP21,GP24,GP27,GP30,GP33,GP36,GP39,GP42,GP45),"")</f>
        <v/>
      </c>
      <c r="GQ9" s="82" t="str">
        <f>IF(GQ$8&lt;&gt;"",SUM(GQ12,GQ15,GQ18,GQ21,GQ24,GQ27,GQ30,GQ33,GQ36,GQ39,GQ42,GQ45),"")</f>
        <v/>
      </c>
      <c r="GR9" s="82" t="str">
        <f>IF(GR$8&lt;&gt;"",SUM(GR12,GR15,GR18,GR21,GR24,GR27,GR30,GR33,GR36,GR39,GR42,GR45),"")</f>
        <v/>
      </c>
      <c r="GS9" s="82" t="str">
        <f>IF(GS$8&lt;&gt;"",SUM(GS12,GS15,GS18,GS21,GS24,GS27,GS30,GS33,GS36,GS39,GS42,GS45),"")</f>
        <v/>
      </c>
      <c r="XFD9" s="5"/>
    </row>
    <row r="10" spans="1:201 16384:16384" s="40" customFormat="1" ht="20.100000000000001" customHeight="1" x14ac:dyDescent="0.2">
      <c r="A10" s="83" t="s">
        <v>115</v>
      </c>
      <c r="B10" s="84">
        <f>IF(B$8&lt;&gt;"",SUM(B13,B16,B19,B22,B25,B28,B31,B34,B37,B40,B43,B46),"")</f>
        <v>0</v>
      </c>
      <c r="C10" s="84" t="str">
        <f>IF(C$8&lt;&gt;"",SUM(C13,C16,C19,C22,C25,C28,C31,C34,C37,C40,C43,C46),"")</f>
        <v/>
      </c>
      <c r="D10" s="84" t="str">
        <f>IF(D$8&lt;&gt;"",SUM(D13,D16,D19,D22,D25,D28,D31,D34,D37,D40,D43,D46),"")</f>
        <v/>
      </c>
      <c r="E10" s="84" t="str">
        <f>IF(E$8&lt;&gt;"",SUM(E13,E16,E19,E22,E25,E28,E31,E34,E37,E40,E43,E46),"")</f>
        <v/>
      </c>
      <c r="F10" s="84" t="str">
        <f>IF(F$8&lt;&gt;"",SUM(F13,F16,F19,F22,F25,F28,F31,F34,F37,F40,F43,F46),"")</f>
        <v/>
      </c>
      <c r="G10" s="84" t="str">
        <f>IF(G$8&lt;&gt;"",SUM(G13,G16,G19,G22,G25,G28,G31,G34,G37,G40,G43,G46),"")</f>
        <v/>
      </c>
      <c r="H10" s="84" t="str">
        <f>IF(H$8&lt;&gt;"",SUM(H13,H16,H19,H22,H25,H28,H31,H34,H37,H40,H43,H46),"")</f>
        <v/>
      </c>
      <c r="I10" s="84" t="str">
        <f>IF(I$8&lt;&gt;"",SUM(I13,I16,I19,I22,I25,I28,I31,I34,I37,I40,I43,I46),"")</f>
        <v/>
      </c>
      <c r="J10" s="84" t="str">
        <f>IF(J$8&lt;&gt;"",SUM(J13,J16,J19,J22,J25,J28,J31,J34,J37,J40,J43,J46),"")</f>
        <v/>
      </c>
      <c r="K10" s="84" t="str">
        <f>IF(K$8&lt;&gt;"",SUM(K13,K16,K19,K22,K25,K28,K31,K34,K37,K40,K43,K46),"")</f>
        <v/>
      </c>
      <c r="L10" s="84" t="str">
        <f>IF(L$8&lt;&gt;"",SUM(L13,L16,L19,L22,L25,L28,L31,L34,L37,L40,L43,L46),"")</f>
        <v/>
      </c>
      <c r="M10" s="84" t="str">
        <f>IF(M$8&lt;&gt;"",SUM(M13,M16,M19,M22,M25,M28,M31,M34,M37,M40,M43,M46),"")</f>
        <v/>
      </c>
      <c r="N10" s="84" t="str">
        <f>IF(N$8&lt;&gt;"",SUM(N13,N16,N19,N22,N25,N28,N31,N34,N37,N40,N43,N46),"")</f>
        <v/>
      </c>
      <c r="O10" s="84" t="str">
        <f>IF(O$8&lt;&gt;"",SUM(O13,O16,O19,O22,O25,O28,O31,O34,O37,O40,O43,O46),"")</f>
        <v/>
      </c>
      <c r="P10" s="84" t="str">
        <f>IF(P$8&lt;&gt;"",SUM(P13,P16,P19,P22,P25,P28,P31,P34,P37,P40,P43,P46),"")</f>
        <v/>
      </c>
      <c r="Q10" s="84" t="str">
        <f>IF(Q$8&lt;&gt;"",SUM(Q13,Q16,Q19,Q22,Q25,Q28,Q31,Q34,Q37,Q40,Q43,Q46),"")</f>
        <v/>
      </c>
      <c r="R10" s="84" t="str">
        <f>IF(R$8&lt;&gt;"",SUM(R13,R16,R19,R22,R25,R28,R31,R34,R37,R40,R43,R46),"")</f>
        <v/>
      </c>
      <c r="S10" s="84" t="str">
        <f>IF(S$8&lt;&gt;"",SUM(S13,S16,S19,S22,S25,S28,S31,S34,S37,S40,S43,S46),"")</f>
        <v/>
      </c>
      <c r="T10" s="84" t="str">
        <f>IF(T$8&lt;&gt;"",SUM(T13,T16,T19,T22,T25,T28,T31,T34,T37,T40,T43,T46),"")</f>
        <v/>
      </c>
      <c r="U10" s="84" t="str">
        <f>IF(U$8&lt;&gt;"",SUM(U13,U16,U19,U22,U25,U28,U31,U34,U37,U40,U43,U46),"")</f>
        <v/>
      </c>
      <c r="V10" s="84" t="str">
        <f>IF(V$8&lt;&gt;"",SUM(V13,V16,V19,V22,V25,V28,V31,V34,V37,V40,V43,V46),"")</f>
        <v/>
      </c>
      <c r="W10" s="84" t="str">
        <f>IF(W$8&lt;&gt;"",SUM(W13,W16,W19,W22,W25,W28,W31,W34,W37,W40,W43,W46),"")</f>
        <v/>
      </c>
      <c r="X10" s="84" t="str">
        <f>IF(X$8&lt;&gt;"",SUM(X13,X16,X19,X22,X25,X28,X31,X34,X37,X40,X43,X46),"")</f>
        <v/>
      </c>
      <c r="Y10" s="84" t="str">
        <f>IF(Y$8&lt;&gt;"",SUM(Y13,Y16,Y19,Y22,Y25,Y28,Y31,Y34,Y37,Y40,Y43,Y46),"")</f>
        <v/>
      </c>
      <c r="Z10" s="84" t="str">
        <f>IF(Z$8&lt;&gt;"",SUM(Z13,Z16,Z19,Z22,Z25,Z28,Z31,Z34,Z37,Z40,Z43,Z46),"")</f>
        <v/>
      </c>
      <c r="AA10" s="84" t="str">
        <f>IF(AA$8&lt;&gt;"",SUM(AA13,AA16,AA19,AA22,AA25,AA28,AA31,AA34,AA37,AA40,AA43,AA46),"")</f>
        <v/>
      </c>
      <c r="AB10" s="84" t="str">
        <f>IF(AB$8&lt;&gt;"",SUM(AB13,AB16,AB19,AB22,AB25,AB28,AB31,AB34,AB37,AB40,AB43,AB46),"")</f>
        <v/>
      </c>
      <c r="AC10" s="84" t="str">
        <f>IF(AC$8&lt;&gt;"",SUM(AC13,AC16,AC19,AC22,AC25,AC28,AC31,AC34,AC37,AC40,AC43,AC46),"")</f>
        <v/>
      </c>
      <c r="AD10" s="84" t="str">
        <f>IF(AD$8&lt;&gt;"",SUM(AD13,AD16,AD19,AD22,AD25,AD28,AD31,AD34,AD37,AD40,AD43,AD46),"")</f>
        <v/>
      </c>
      <c r="AE10" s="84" t="str">
        <f>IF(AE$8&lt;&gt;"",SUM(AE13,AE16,AE19,AE22,AE25,AE28,AE31,AE34,AE37,AE40,AE43,AE46),"")</f>
        <v/>
      </c>
      <c r="AF10" s="84" t="str">
        <f>IF(AF$8&lt;&gt;"",SUM(AF13,AF16,AF19,AF22,AF25,AF28,AF31,AF34,AF37,AF40,AF43,AF46),"")</f>
        <v/>
      </c>
      <c r="AG10" s="84" t="str">
        <f>IF(AG$8&lt;&gt;"",SUM(AG13,AG16,AG19,AG22,AG25,AG28,AG31,AG34,AG37,AG40,AG43,AG46),"")</f>
        <v/>
      </c>
      <c r="AH10" s="84" t="str">
        <f>IF(AH$8&lt;&gt;"",SUM(AH13,AH16,AH19,AH22,AH25,AH28,AH31,AH34,AH37,AH40,AH43,AH46),"")</f>
        <v/>
      </c>
      <c r="AI10" s="84" t="str">
        <f>IF(AI$8&lt;&gt;"",SUM(AI13,AI16,AI19,AI22,AI25,AI28,AI31,AI34,AI37,AI40,AI43,AI46),"")</f>
        <v/>
      </c>
      <c r="AJ10" s="84" t="str">
        <f>IF(AJ$8&lt;&gt;"",SUM(AJ13,AJ16,AJ19,AJ22,AJ25,AJ28,AJ31,AJ34,AJ37,AJ40,AJ43,AJ46),"")</f>
        <v/>
      </c>
      <c r="AK10" s="84" t="str">
        <f>IF(AK$8&lt;&gt;"",SUM(AK13,AK16,AK19,AK22,AK25,AK28,AK31,AK34,AK37,AK40,AK43,AK46),"")</f>
        <v/>
      </c>
      <c r="AL10" s="84" t="str">
        <f>IF(AL$8&lt;&gt;"",SUM(AL13,AL16,AL19,AL22,AL25,AL28,AL31,AL34,AL37,AL40,AL43,AL46),"")</f>
        <v/>
      </c>
      <c r="AM10" s="84" t="str">
        <f>IF(AM$8&lt;&gt;"",SUM(AM13,AM16,AM19,AM22,AM25,AM28,AM31,AM34,AM37,AM40,AM43,AM46),"")</f>
        <v/>
      </c>
      <c r="AN10" s="84" t="str">
        <f>IF(AN$8&lt;&gt;"",SUM(AN13,AN16,AN19,AN22,AN25,AN28,AN31,AN34,AN37,AN40,AN43,AN46),"")</f>
        <v/>
      </c>
      <c r="AO10" s="84" t="str">
        <f>IF(AO$8&lt;&gt;"",SUM(AO13,AO16,AO19,AO22,AO25,AO28,AO31,AO34,AO37,AO40,AO43,AO46),"")</f>
        <v/>
      </c>
      <c r="AP10" s="84" t="str">
        <f>IF(AP$8&lt;&gt;"",SUM(AP13,AP16,AP19,AP22,AP25,AP28,AP31,AP34,AP37,AP40,AP43,AP46),"")</f>
        <v/>
      </c>
      <c r="AQ10" s="84" t="str">
        <f>IF(AQ$8&lt;&gt;"",SUM(AQ13,AQ16,AQ19,AQ22,AQ25,AQ28,AQ31,AQ34,AQ37,AQ40,AQ43,AQ46),"")</f>
        <v/>
      </c>
      <c r="AR10" s="84" t="str">
        <f>IF(AR$8&lt;&gt;"",SUM(AR13,AR16,AR19,AR22,AR25,AR28,AR31,AR34,AR37,AR40,AR43,AR46),"")</f>
        <v/>
      </c>
      <c r="AS10" s="84" t="str">
        <f>IF(AS$8&lt;&gt;"",SUM(AS13,AS16,AS19,AS22,AS25,AS28,AS31,AS34,AS37,AS40,AS43,AS46),"")</f>
        <v/>
      </c>
      <c r="AT10" s="84" t="str">
        <f>IF(AT$8&lt;&gt;"",SUM(AT13,AT16,AT19,AT22,AT25,AT28,AT31,AT34,AT37,AT40,AT43,AT46),"")</f>
        <v/>
      </c>
      <c r="AU10" s="84" t="str">
        <f>IF(AU$8&lt;&gt;"",SUM(AU13,AU16,AU19,AU22,AU25,AU28,AU31,AU34,AU37,AU40,AU43,AU46),"")</f>
        <v/>
      </c>
      <c r="AV10" s="84" t="str">
        <f>IF(AV$8&lt;&gt;"",SUM(AV13,AV16,AV19,AV22,AV25,AV28,AV31,AV34,AV37,AV40,AV43,AV46),"")</f>
        <v/>
      </c>
      <c r="AW10" s="84" t="str">
        <f>IF(AW$8&lt;&gt;"",SUM(AW13,AW16,AW19,AW22,AW25,AW28,AW31,AW34,AW37,AW40,AW43,AW46),"")</f>
        <v/>
      </c>
      <c r="AX10" s="84" t="str">
        <f>IF(AX$8&lt;&gt;"",SUM(AX13,AX16,AX19,AX22,AX25,AX28,AX31,AX34,AX37,AX40,AX43,AX46),"")</f>
        <v/>
      </c>
      <c r="AY10" s="84" t="str">
        <f>IF(AY$8&lt;&gt;"",SUM(AY13,AY16,AY19,AY22,AY25,AY28,AY31,AY34,AY37,AY40,AY43,AY46),"")</f>
        <v/>
      </c>
      <c r="AZ10" s="84" t="str">
        <f>IF(AZ$8&lt;&gt;"",SUM(AZ13,AZ16,AZ19,AZ22,AZ25,AZ28,AZ31,AZ34,AZ37,AZ40,AZ43,AZ46),"")</f>
        <v/>
      </c>
      <c r="BA10" s="84" t="str">
        <f>IF(BA$8&lt;&gt;"",SUM(BA13,BA16,BA19,BA22,BA25,BA28,BA31,BA34,BA37,BA40,BA43,BA46),"")</f>
        <v/>
      </c>
      <c r="BB10" s="84" t="str">
        <f>IF(BB$8&lt;&gt;"",SUM(BB13,BB16,BB19,BB22,BB25,BB28,BB31,BB34,BB37,BB40,BB43,BB46),"")</f>
        <v/>
      </c>
      <c r="BC10" s="84" t="str">
        <f>IF(BC$8&lt;&gt;"",SUM(BC13,BC16,BC19,BC22,BC25,BC28,BC31,BC34,BC37,BC40,BC43,BC46),"")</f>
        <v/>
      </c>
      <c r="BD10" s="84" t="str">
        <f>IF(BD$8&lt;&gt;"",SUM(BD13,BD16,BD19,BD22,BD25,BD28,BD31,BD34,BD37,BD40,BD43,BD46),"")</f>
        <v/>
      </c>
      <c r="BE10" s="84" t="str">
        <f>IF(BE$8&lt;&gt;"",SUM(BE13,BE16,BE19,BE22,BE25,BE28,BE31,BE34,BE37,BE40,BE43,BE46),"")</f>
        <v/>
      </c>
      <c r="BF10" s="84" t="str">
        <f>IF(BF$8&lt;&gt;"",SUM(BF13,BF16,BF19,BF22,BF25,BF28,BF31,BF34,BF37,BF40,BF43,BF46),"")</f>
        <v/>
      </c>
      <c r="BG10" s="84" t="str">
        <f>IF(BG$8&lt;&gt;"",SUM(BG13,BG16,BG19,BG22,BG25,BG28,BG31,BG34,BG37,BG40,BG43,BG46),"")</f>
        <v/>
      </c>
      <c r="BH10" s="84" t="str">
        <f>IF(BH$8&lt;&gt;"",SUM(BH13,BH16,BH19,BH22,BH25,BH28,BH31,BH34,BH37,BH40,BH43,BH46),"")</f>
        <v/>
      </c>
      <c r="BI10" s="84" t="str">
        <f>IF(BI$8&lt;&gt;"",SUM(BI13,BI16,BI19,BI22,BI25,BI28,BI31,BI34,BI37,BI40,BI43,BI46),"")</f>
        <v/>
      </c>
      <c r="BJ10" s="84" t="str">
        <f>IF(BJ$8&lt;&gt;"",SUM(BJ13,BJ16,BJ19,BJ22,BJ25,BJ28,BJ31,BJ34,BJ37,BJ40,BJ43,BJ46),"")</f>
        <v/>
      </c>
      <c r="BK10" s="84" t="str">
        <f>IF(BK$8&lt;&gt;"",SUM(BK13,BK16,BK19,BK22,BK25,BK28,BK31,BK34,BK37,BK40,BK43,BK46),"")</f>
        <v/>
      </c>
      <c r="BL10" s="84" t="str">
        <f>IF(BL$8&lt;&gt;"",SUM(BL13,BL16,BL19,BL22,BL25,BL28,BL31,BL34,BL37,BL40,BL43,BL46),"")</f>
        <v/>
      </c>
      <c r="BM10" s="84" t="str">
        <f>IF(BM$8&lt;&gt;"",SUM(BM13,BM16,BM19,BM22,BM25,BM28,BM31,BM34,BM37,BM40,BM43,BM46),"")</f>
        <v/>
      </c>
      <c r="BN10" s="84" t="str">
        <f>IF(BN$8&lt;&gt;"",SUM(BN13,BN16,BN19,BN22,BN25,BN28,BN31,BN34,BN37,BN40,BN43,BN46),"")</f>
        <v/>
      </c>
      <c r="BO10" s="84" t="str">
        <f>IF(BO$8&lt;&gt;"",SUM(BO13,BO16,BO19,BO22,BO25,BO28,BO31,BO34,BO37,BO40,BO43,BO46),"")</f>
        <v/>
      </c>
      <c r="BP10" s="84" t="str">
        <f>IF(BP$8&lt;&gt;"",SUM(BP13,BP16,BP19,BP22,BP25,BP28,BP31,BP34,BP37,BP40,BP43,BP46),"")</f>
        <v/>
      </c>
      <c r="BQ10" s="84" t="str">
        <f>IF(BQ$8&lt;&gt;"",SUM(BQ13,BQ16,BQ19,BQ22,BQ25,BQ28,BQ31,BQ34,BQ37,BQ40,BQ43,BQ46),"")</f>
        <v/>
      </c>
      <c r="BR10" s="84" t="str">
        <f>IF(BR$8&lt;&gt;"",SUM(BR13,BR16,BR19,BR22,BR25,BR28,BR31,BR34,BR37,BR40,BR43,BR46),"")</f>
        <v/>
      </c>
      <c r="BS10" s="84" t="str">
        <f>IF(BS$8&lt;&gt;"",SUM(BS13,BS16,BS19,BS22,BS25,BS28,BS31,BS34,BS37,BS40,BS43,BS46),"")</f>
        <v/>
      </c>
      <c r="BT10" s="84" t="str">
        <f>IF(BT$8&lt;&gt;"",SUM(BT13,BT16,BT19,BT22,BT25,BT28,BT31,BT34,BT37,BT40,BT43,BT46),"")</f>
        <v/>
      </c>
      <c r="BU10" s="84" t="str">
        <f>IF(BU$8&lt;&gt;"",SUM(BU13,BU16,BU19,BU22,BU25,BU28,BU31,BU34,BU37,BU40,BU43,BU46),"")</f>
        <v/>
      </c>
      <c r="BV10" s="84" t="str">
        <f>IF(BV$8&lt;&gt;"",SUM(BV13,BV16,BV19,BV22,BV25,BV28,BV31,BV34,BV37,BV40,BV43,BV46),"")</f>
        <v/>
      </c>
      <c r="BW10" s="84" t="str">
        <f>IF(BW$8&lt;&gt;"",SUM(BW13,BW16,BW19,BW22,BW25,BW28,BW31,BW34,BW37,BW40,BW43,BW46),"")</f>
        <v/>
      </c>
      <c r="BX10" s="84" t="str">
        <f>IF(BX$8&lt;&gt;"",SUM(BX13,BX16,BX19,BX22,BX25,BX28,BX31,BX34,BX37,BX40,BX43,BX46),"")</f>
        <v/>
      </c>
      <c r="BY10" s="84" t="str">
        <f>IF(BY$8&lt;&gt;"",SUM(BY13,BY16,BY19,BY22,BY25,BY28,BY31,BY34,BY37,BY40,BY43,BY46),"")</f>
        <v/>
      </c>
      <c r="BZ10" s="84" t="str">
        <f>IF(BZ$8&lt;&gt;"",SUM(BZ13,BZ16,BZ19,BZ22,BZ25,BZ28,BZ31,BZ34,BZ37,BZ40,BZ43,BZ46),"")</f>
        <v/>
      </c>
      <c r="CA10" s="84" t="str">
        <f>IF(CA$8&lt;&gt;"",SUM(CA13,CA16,CA19,CA22,CA25,CA28,CA31,CA34,CA37,CA40,CA43,CA46),"")</f>
        <v/>
      </c>
      <c r="CB10" s="84" t="str">
        <f>IF(CB$8&lt;&gt;"",SUM(CB13,CB16,CB19,CB22,CB25,CB28,CB31,CB34,CB37,CB40,CB43,CB46),"")</f>
        <v/>
      </c>
      <c r="CC10" s="84" t="str">
        <f>IF(CC$8&lt;&gt;"",SUM(CC13,CC16,CC19,CC22,CC25,CC28,CC31,CC34,CC37,CC40,CC43,CC46),"")</f>
        <v/>
      </c>
      <c r="CD10" s="84" t="str">
        <f>IF(CD$8&lt;&gt;"",SUM(CD13,CD16,CD19,CD22,CD25,CD28,CD31,CD34,CD37,CD40,CD43,CD46),"")</f>
        <v/>
      </c>
      <c r="CE10" s="84" t="str">
        <f>IF(CE$8&lt;&gt;"",SUM(CE13,CE16,CE19,CE22,CE25,CE28,CE31,CE34,CE37,CE40,CE43,CE46),"")</f>
        <v/>
      </c>
      <c r="CF10" s="84" t="str">
        <f>IF(CF$8&lt;&gt;"",SUM(CF13,CF16,CF19,CF22,CF25,CF28,CF31,CF34,CF37,CF40,CF43,CF46),"")</f>
        <v/>
      </c>
      <c r="CG10" s="84" t="str">
        <f>IF(CG$8&lt;&gt;"",SUM(CG13,CG16,CG19,CG22,CG25,CG28,CG31,CG34,CG37,CG40,CG43,CG46),"")</f>
        <v/>
      </c>
      <c r="CH10" s="84" t="str">
        <f>IF(CH$8&lt;&gt;"",SUM(CH13,CH16,CH19,CH22,CH25,CH28,CH31,CH34,CH37,CH40,CH43,CH46),"")</f>
        <v/>
      </c>
      <c r="CI10" s="84" t="str">
        <f>IF(CI$8&lt;&gt;"",SUM(CI13,CI16,CI19,CI22,CI25,CI28,CI31,CI34,CI37,CI40,CI43,CI46),"")</f>
        <v/>
      </c>
      <c r="CJ10" s="84" t="str">
        <f>IF(CJ$8&lt;&gt;"",SUM(CJ13,CJ16,CJ19,CJ22,CJ25,CJ28,CJ31,CJ34,CJ37,CJ40,CJ43,CJ46),"")</f>
        <v/>
      </c>
      <c r="CK10" s="84" t="str">
        <f>IF(CK$8&lt;&gt;"",SUM(CK13,CK16,CK19,CK22,CK25,CK28,CK31,CK34,CK37,CK40,CK43,CK46),"")</f>
        <v/>
      </c>
      <c r="CL10" s="84" t="str">
        <f>IF(CL$8&lt;&gt;"",SUM(CL13,CL16,CL19,CL22,CL25,CL28,CL31,CL34,CL37,CL40,CL43,CL46),"")</f>
        <v/>
      </c>
      <c r="CM10" s="84" t="str">
        <f>IF(CM$8&lt;&gt;"",SUM(CM13,CM16,CM19,CM22,CM25,CM28,CM31,CM34,CM37,CM40,CM43,CM46),"")</f>
        <v/>
      </c>
      <c r="CN10" s="84" t="str">
        <f>IF(CN$8&lt;&gt;"",SUM(CN13,CN16,CN19,CN22,CN25,CN28,CN31,CN34,CN37,CN40,CN43,CN46),"")</f>
        <v/>
      </c>
      <c r="CO10" s="84" t="str">
        <f>IF(CO$8&lt;&gt;"",SUM(CO13,CO16,CO19,CO22,CO25,CO28,CO31,CO34,CO37,CO40,CO43,CO46),"")</f>
        <v/>
      </c>
      <c r="CP10" s="84" t="str">
        <f>IF(CP$8&lt;&gt;"",SUM(CP13,CP16,CP19,CP22,CP25,CP28,CP31,CP34,CP37,CP40,CP43,CP46),"")</f>
        <v/>
      </c>
      <c r="CQ10" s="84" t="str">
        <f>IF(CQ$8&lt;&gt;"",SUM(CQ13,CQ16,CQ19,CQ22,CQ25,CQ28,CQ31,CQ34,CQ37,CQ40,CQ43,CQ46),"")</f>
        <v/>
      </c>
      <c r="CR10" s="84" t="str">
        <f>IF(CR$8&lt;&gt;"",SUM(CR13,CR16,CR19,CR22,CR25,CR28,CR31,CR34,CR37,CR40,CR43,CR46),"")</f>
        <v/>
      </c>
      <c r="CS10" s="84" t="str">
        <f>IF(CS$8&lt;&gt;"",SUM(CS13,CS16,CS19,CS22,CS25,CS28,CS31,CS34,CS37,CS40,CS43,CS46),"")</f>
        <v/>
      </c>
      <c r="CT10" s="84" t="str">
        <f>IF(CT$8&lt;&gt;"",SUM(CT13,CT16,CT19,CT22,CT25,CT28,CT31,CT34,CT37,CT40,CT43,CT46),"")</f>
        <v/>
      </c>
      <c r="CU10" s="84" t="str">
        <f>IF(CU$8&lt;&gt;"",SUM(CU13,CU16,CU19,CU22,CU25,CU28,CU31,CU34,CU37,CU40,CU43,CU46),"")</f>
        <v/>
      </c>
      <c r="CV10" s="84" t="str">
        <f>IF(CV$8&lt;&gt;"",SUM(CV13,CV16,CV19,CV22,CV25,CV28,CV31,CV34,CV37,CV40,CV43,CV46),"")</f>
        <v/>
      </c>
      <c r="CW10" s="84" t="str">
        <f>IF(CW$8&lt;&gt;"",SUM(CW13,CW16,CW19,CW22,CW25,CW28,CW31,CW34,CW37,CW40,CW43,CW46),"")</f>
        <v/>
      </c>
      <c r="CX10" s="84" t="str">
        <f>IF(CX$8&lt;&gt;"",SUM(CX13,CX16,CX19,CX22,CX25,CX28,CX31,CX34,CX37,CX40,CX43,CX46),"")</f>
        <v/>
      </c>
      <c r="CY10" s="84" t="str">
        <f>IF(CY$8&lt;&gt;"",SUM(CY13,CY16,CY19,CY22,CY25,CY28,CY31,CY34,CY37,CY40,CY43,CY46),"")</f>
        <v/>
      </c>
      <c r="CZ10" s="84" t="str">
        <f>IF(CZ$8&lt;&gt;"",SUM(CZ13,CZ16,CZ19,CZ22,CZ25,CZ28,CZ31,CZ34,CZ37,CZ40,CZ43,CZ46),"")</f>
        <v/>
      </c>
      <c r="DA10" s="84" t="str">
        <f>IF(DA$8&lt;&gt;"",SUM(DA13,DA16,DA19,DA22,DA25,DA28,DA31,DA34,DA37,DA40,DA43,DA46),"")</f>
        <v/>
      </c>
      <c r="DB10" s="84" t="str">
        <f>IF(DB$8&lt;&gt;"",SUM(DB13,DB16,DB19,DB22,DB25,DB28,DB31,DB34,DB37,DB40,DB43,DB46),"")</f>
        <v/>
      </c>
      <c r="DC10" s="84" t="str">
        <f>IF(DC$8&lt;&gt;"",SUM(DC13,DC16,DC19,DC22,DC25,DC28,DC31,DC34,DC37,DC40,DC43,DC46),"")</f>
        <v/>
      </c>
      <c r="DD10" s="84" t="str">
        <f>IF(DD$8&lt;&gt;"",SUM(DD13,DD16,DD19,DD22,DD25,DD28,DD31,DD34,DD37,DD40,DD43,DD46),"")</f>
        <v/>
      </c>
      <c r="DE10" s="84" t="str">
        <f>IF(DE$8&lt;&gt;"",SUM(DE13,DE16,DE19,DE22,DE25,DE28,DE31,DE34,DE37,DE40,DE43,DE46),"")</f>
        <v/>
      </c>
      <c r="DF10" s="84" t="str">
        <f>IF(DF$8&lt;&gt;"",SUM(DF13,DF16,DF19,DF22,DF25,DF28,DF31,DF34,DF37,DF40,DF43,DF46),"")</f>
        <v/>
      </c>
      <c r="DG10" s="84" t="str">
        <f>IF(DG$8&lt;&gt;"",SUM(DG13,DG16,DG19,DG22,DG25,DG28,DG31,DG34,DG37,DG40,DG43,DG46),"")</f>
        <v/>
      </c>
      <c r="DH10" s="84" t="str">
        <f>IF(DH$8&lt;&gt;"",SUM(DH13,DH16,DH19,DH22,DH25,DH28,DH31,DH34,DH37,DH40,DH43,DH46),"")</f>
        <v/>
      </c>
      <c r="DI10" s="84" t="str">
        <f>IF(DI$8&lt;&gt;"",SUM(DI13,DI16,DI19,DI22,DI25,DI28,DI31,DI34,DI37,DI40,DI43,DI46),"")</f>
        <v/>
      </c>
      <c r="DJ10" s="84" t="str">
        <f>IF(DJ$8&lt;&gt;"",SUM(DJ13,DJ16,DJ19,DJ22,DJ25,DJ28,DJ31,DJ34,DJ37,DJ40,DJ43,DJ46),"")</f>
        <v/>
      </c>
      <c r="DK10" s="84" t="str">
        <f>IF(DK$8&lt;&gt;"",SUM(DK13,DK16,DK19,DK22,DK25,DK28,DK31,DK34,DK37,DK40,DK43,DK46),"")</f>
        <v/>
      </c>
      <c r="DL10" s="84" t="str">
        <f>IF(DL$8&lt;&gt;"",SUM(DL13,DL16,DL19,DL22,DL25,DL28,DL31,DL34,DL37,DL40,DL43,DL46),"")</f>
        <v/>
      </c>
      <c r="DM10" s="84" t="str">
        <f>IF(DM$8&lt;&gt;"",SUM(DM13,DM16,DM19,DM22,DM25,DM28,DM31,DM34,DM37,DM40,DM43,DM46),"")</f>
        <v/>
      </c>
      <c r="DN10" s="84" t="str">
        <f>IF(DN$8&lt;&gt;"",SUM(DN13,DN16,DN19,DN22,DN25,DN28,DN31,DN34,DN37,DN40,DN43,DN46),"")</f>
        <v/>
      </c>
      <c r="DO10" s="84" t="str">
        <f>IF(DO$8&lt;&gt;"",SUM(DO13,DO16,DO19,DO22,DO25,DO28,DO31,DO34,DO37,DO40,DO43,DO46),"")</f>
        <v/>
      </c>
      <c r="DP10" s="84" t="str">
        <f>IF(DP$8&lt;&gt;"",SUM(DP13,DP16,DP19,DP22,DP25,DP28,DP31,DP34,DP37,DP40,DP43,DP46),"")</f>
        <v/>
      </c>
      <c r="DQ10" s="84" t="str">
        <f>IF(DQ$8&lt;&gt;"",SUM(DQ13,DQ16,DQ19,DQ22,DQ25,DQ28,DQ31,DQ34,DQ37,DQ40,DQ43,DQ46),"")</f>
        <v/>
      </c>
      <c r="DR10" s="84" t="str">
        <f>IF(DR$8&lt;&gt;"",SUM(DR13,DR16,DR19,DR22,DR25,DR28,DR31,DR34,DR37,DR40,DR43,DR46),"")</f>
        <v/>
      </c>
      <c r="DS10" s="84" t="str">
        <f>IF(DS$8&lt;&gt;"",SUM(DS13,DS16,DS19,DS22,DS25,DS28,DS31,DS34,DS37,DS40,DS43,DS46),"")</f>
        <v/>
      </c>
      <c r="DT10" s="84" t="str">
        <f>IF(DT$8&lt;&gt;"",SUM(DT13,DT16,DT19,DT22,DT25,DT28,DT31,DT34,DT37,DT40,DT43,DT46),"")</f>
        <v/>
      </c>
      <c r="DU10" s="84" t="str">
        <f>IF(DU$8&lt;&gt;"",SUM(DU13,DU16,DU19,DU22,DU25,DU28,DU31,DU34,DU37,DU40,DU43,DU46),"")</f>
        <v/>
      </c>
      <c r="DV10" s="84" t="str">
        <f>IF(DV$8&lt;&gt;"",SUM(DV13,DV16,DV19,DV22,DV25,DV28,DV31,DV34,DV37,DV40,DV43,DV46),"")</f>
        <v/>
      </c>
      <c r="DW10" s="84" t="str">
        <f>IF(DW$8&lt;&gt;"",SUM(DW13,DW16,DW19,DW22,DW25,DW28,DW31,DW34,DW37,DW40,DW43,DW46),"")</f>
        <v/>
      </c>
      <c r="DX10" s="84" t="str">
        <f>IF(DX$8&lt;&gt;"",SUM(DX13,DX16,DX19,DX22,DX25,DX28,DX31,DX34,DX37,DX40,DX43,DX46),"")</f>
        <v/>
      </c>
      <c r="DY10" s="84" t="str">
        <f>IF(DY$8&lt;&gt;"",SUM(DY13,DY16,DY19,DY22,DY25,DY28,DY31,DY34,DY37,DY40,DY43,DY46),"")</f>
        <v/>
      </c>
      <c r="DZ10" s="84" t="str">
        <f>IF(DZ$8&lt;&gt;"",SUM(DZ13,DZ16,DZ19,DZ22,DZ25,DZ28,DZ31,DZ34,DZ37,DZ40,DZ43,DZ46),"")</f>
        <v/>
      </c>
      <c r="EA10" s="84" t="str">
        <f>IF(EA$8&lt;&gt;"",SUM(EA13,EA16,EA19,EA22,EA25,EA28,EA31,EA34,EA37,EA40,EA43,EA46),"")</f>
        <v/>
      </c>
      <c r="EB10" s="84" t="str">
        <f>IF(EB$8&lt;&gt;"",SUM(EB13,EB16,EB19,EB22,EB25,EB28,EB31,EB34,EB37,EB40,EB43,EB46),"")</f>
        <v/>
      </c>
      <c r="EC10" s="84" t="str">
        <f>IF(EC$8&lt;&gt;"",SUM(EC13,EC16,EC19,EC22,EC25,EC28,EC31,EC34,EC37,EC40,EC43,EC46),"")</f>
        <v/>
      </c>
      <c r="ED10" s="84" t="str">
        <f>IF(ED$8&lt;&gt;"",SUM(ED13,ED16,ED19,ED22,ED25,ED28,ED31,ED34,ED37,ED40,ED43,ED46),"")</f>
        <v/>
      </c>
      <c r="EE10" s="84" t="str">
        <f>IF(EE$8&lt;&gt;"",SUM(EE13,EE16,EE19,EE22,EE25,EE28,EE31,EE34,EE37,EE40,EE43,EE46),"")</f>
        <v/>
      </c>
      <c r="EF10" s="84" t="str">
        <f>IF(EF$8&lt;&gt;"",SUM(EF13,EF16,EF19,EF22,EF25,EF28,EF31,EF34,EF37,EF40,EF43,EF46),"")</f>
        <v/>
      </c>
      <c r="EG10" s="84" t="str">
        <f>IF(EG$8&lt;&gt;"",SUM(EG13,EG16,EG19,EG22,EG25,EG28,EG31,EG34,EG37,EG40,EG43,EG46),"")</f>
        <v/>
      </c>
      <c r="EH10" s="84" t="str">
        <f>IF(EH$8&lt;&gt;"",SUM(EH13,EH16,EH19,EH22,EH25,EH28,EH31,EH34,EH37,EH40,EH43,EH46),"")</f>
        <v/>
      </c>
      <c r="EI10" s="84" t="str">
        <f>IF(EI$8&lt;&gt;"",SUM(EI13,EI16,EI19,EI22,EI25,EI28,EI31,EI34,EI37,EI40,EI43,EI46),"")</f>
        <v/>
      </c>
      <c r="EJ10" s="84" t="str">
        <f>IF(EJ$8&lt;&gt;"",SUM(EJ13,EJ16,EJ19,EJ22,EJ25,EJ28,EJ31,EJ34,EJ37,EJ40,EJ43,EJ46),"")</f>
        <v/>
      </c>
      <c r="EK10" s="84" t="str">
        <f>IF(EK$8&lt;&gt;"",SUM(EK13,EK16,EK19,EK22,EK25,EK28,EK31,EK34,EK37,EK40,EK43,EK46),"")</f>
        <v/>
      </c>
      <c r="EL10" s="84" t="str">
        <f>IF(EL$8&lt;&gt;"",SUM(EL13,EL16,EL19,EL22,EL25,EL28,EL31,EL34,EL37,EL40,EL43,EL46),"")</f>
        <v/>
      </c>
      <c r="EM10" s="84" t="str">
        <f>IF(EM$8&lt;&gt;"",SUM(EM13,EM16,EM19,EM22,EM25,EM28,EM31,EM34,EM37,EM40,EM43,EM46),"")</f>
        <v/>
      </c>
      <c r="EN10" s="84" t="str">
        <f>IF(EN$8&lt;&gt;"",SUM(EN13,EN16,EN19,EN22,EN25,EN28,EN31,EN34,EN37,EN40,EN43,EN46),"")</f>
        <v/>
      </c>
      <c r="EO10" s="84" t="str">
        <f>IF(EO$8&lt;&gt;"",SUM(EO13,EO16,EO19,EO22,EO25,EO28,EO31,EO34,EO37,EO40,EO43,EO46),"")</f>
        <v/>
      </c>
      <c r="EP10" s="84" t="str">
        <f>IF(EP$8&lt;&gt;"",SUM(EP13,EP16,EP19,EP22,EP25,EP28,EP31,EP34,EP37,EP40,EP43,EP46),"")</f>
        <v/>
      </c>
      <c r="EQ10" s="84" t="str">
        <f>IF(EQ$8&lt;&gt;"",SUM(EQ13,EQ16,EQ19,EQ22,EQ25,EQ28,EQ31,EQ34,EQ37,EQ40,EQ43,EQ46),"")</f>
        <v/>
      </c>
      <c r="ER10" s="84" t="str">
        <f>IF(ER$8&lt;&gt;"",SUM(ER13,ER16,ER19,ER22,ER25,ER28,ER31,ER34,ER37,ER40,ER43,ER46),"")</f>
        <v/>
      </c>
      <c r="ES10" s="84" t="str">
        <f>IF(ES$8&lt;&gt;"",SUM(ES13,ES16,ES19,ES22,ES25,ES28,ES31,ES34,ES37,ES40,ES43,ES46),"")</f>
        <v/>
      </c>
      <c r="ET10" s="84" t="str">
        <f>IF(ET$8&lt;&gt;"",SUM(ET13,ET16,ET19,ET22,ET25,ET28,ET31,ET34,ET37,ET40,ET43,ET46),"")</f>
        <v/>
      </c>
      <c r="EU10" s="84" t="str">
        <f>IF(EU$8&lt;&gt;"",SUM(EU13,EU16,EU19,EU22,EU25,EU28,EU31,EU34,EU37,EU40,EU43,EU46),"")</f>
        <v/>
      </c>
      <c r="EV10" s="84" t="str">
        <f>IF(EV$8&lt;&gt;"",SUM(EV13,EV16,EV19,EV22,EV25,EV28,EV31,EV34,EV37,EV40,EV43,EV46),"")</f>
        <v/>
      </c>
      <c r="EW10" s="84" t="str">
        <f>IF(EW$8&lt;&gt;"",SUM(EW13,EW16,EW19,EW22,EW25,EW28,EW31,EW34,EW37,EW40,EW43,EW46),"")</f>
        <v/>
      </c>
      <c r="EX10" s="84" t="str">
        <f>IF(EX$8&lt;&gt;"",SUM(EX13,EX16,EX19,EX22,EX25,EX28,EX31,EX34,EX37,EX40,EX43,EX46),"")</f>
        <v/>
      </c>
      <c r="EY10" s="84" t="str">
        <f>IF(EY$8&lt;&gt;"",SUM(EY13,EY16,EY19,EY22,EY25,EY28,EY31,EY34,EY37,EY40,EY43,EY46),"")</f>
        <v/>
      </c>
      <c r="EZ10" s="84" t="str">
        <f>IF(EZ$8&lt;&gt;"",SUM(EZ13,EZ16,EZ19,EZ22,EZ25,EZ28,EZ31,EZ34,EZ37,EZ40,EZ43,EZ46),"")</f>
        <v/>
      </c>
      <c r="FA10" s="84" t="str">
        <f>IF(FA$8&lt;&gt;"",SUM(FA13,FA16,FA19,FA22,FA25,FA28,FA31,FA34,FA37,FA40,FA43,FA46),"")</f>
        <v/>
      </c>
      <c r="FB10" s="84" t="str">
        <f>IF(FB$8&lt;&gt;"",SUM(FB13,FB16,FB19,FB22,FB25,FB28,FB31,FB34,FB37,FB40,FB43,FB46),"")</f>
        <v/>
      </c>
      <c r="FC10" s="84" t="str">
        <f>IF(FC$8&lt;&gt;"",SUM(FC13,FC16,FC19,FC22,FC25,FC28,FC31,FC34,FC37,FC40,FC43,FC46),"")</f>
        <v/>
      </c>
      <c r="FD10" s="84" t="str">
        <f>IF(FD$8&lt;&gt;"",SUM(FD13,FD16,FD19,FD22,FD25,FD28,FD31,FD34,FD37,FD40,FD43,FD46),"")</f>
        <v/>
      </c>
      <c r="FE10" s="84" t="str">
        <f>IF(FE$8&lt;&gt;"",SUM(FE13,FE16,FE19,FE22,FE25,FE28,FE31,FE34,FE37,FE40,FE43,FE46),"")</f>
        <v/>
      </c>
      <c r="FF10" s="84" t="str">
        <f>IF(FF$8&lt;&gt;"",SUM(FF13,FF16,FF19,FF22,FF25,FF28,FF31,FF34,FF37,FF40,FF43,FF46),"")</f>
        <v/>
      </c>
      <c r="FG10" s="84" t="str">
        <f>IF(FG$8&lt;&gt;"",SUM(FG13,FG16,FG19,FG22,FG25,FG28,FG31,FG34,FG37,FG40,FG43,FG46),"")</f>
        <v/>
      </c>
      <c r="FH10" s="84" t="str">
        <f>IF(FH$8&lt;&gt;"",SUM(FH13,FH16,FH19,FH22,FH25,FH28,FH31,FH34,FH37,FH40,FH43,FH46),"")</f>
        <v/>
      </c>
      <c r="FI10" s="84" t="str">
        <f>IF(FI$8&lt;&gt;"",SUM(FI13,FI16,FI19,FI22,FI25,FI28,FI31,FI34,FI37,FI40,FI43,FI46),"")</f>
        <v/>
      </c>
      <c r="FJ10" s="84" t="str">
        <f>IF(FJ$8&lt;&gt;"",SUM(FJ13,FJ16,FJ19,FJ22,FJ25,FJ28,FJ31,FJ34,FJ37,FJ40,FJ43,FJ46),"")</f>
        <v/>
      </c>
      <c r="FK10" s="84" t="str">
        <f>IF(FK$8&lt;&gt;"",SUM(FK13,FK16,FK19,FK22,FK25,FK28,FK31,FK34,FK37,FK40,FK43,FK46),"")</f>
        <v/>
      </c>
      <c r="FL10" s="84" t="str">
        <f>IF(FL$8&lt;&gt;"",SUM(FL13,FL16,FL19,FL22,FL25,FL28,FL31,FL34,FL37,FL40,FL43,FL46),"")</f>
        <v/>
      </c>
      <c r="FM10" s="84" t="str">
        <f>IF(FM$8&lt;&gt;"",SUM(FM13,FM16,FM19,FM22,FM25,FM28,FM31,FM34,FM37,FM40,FM43,FM46),"")</f>
        <v/>
      </c>
      <c r="FN10" s="84" t="str">
        <f>IF(FN$8&lt;&gt;"",SUM(FN13,FN16,FN19,FN22,FN25,FN28,FN31,FN34,FN37,FN40,FN43,FN46),"")</f>
        <v/>
      </c>
      <c r="FO10" s="84" t="str">
        <f>IF(FO$8&lt;&gt;"",SUM(FO13,FO16,FO19,FO22,FO25,FO28,FO31,FO34,FO37,FO40,FO43,FO46),"")</f>
        <v/>
      </c>
      <c r="FP10" s="84" t="str">
        <f>IF(FP$8&lt;&gt;"",SUM(FP13,FP16,FP19,FP22,FP25,FP28,FP31,FP34,FP37,FP40,FP43,FP46),"")</f>
        <v/>
      </c>
      <c r="FQ10" s="84" t="str">
        <f>IF(FQ$8&lt;&gt;"",SUM(FQ13,FQ16,FQ19,FQ22,FQ25,FQ28,FQ31,FQ34,FQ37,FQ40,FQ43,FQ46),"")</f>
        <v/>
      </c>
      <c r="FR10" s="84" t="str">
        <f>IF(FR$8&lt;&gt;"",SUM(FR13,FR16,FR19,FR22,FR25,FR28,FR31,FR34,FR37,FR40,FR43,FR46),"")</f>
        <v/>
      </c>
      <c r="FS10" s="84" t="str">
        <f>IF(FS$8&lt;&gt;"",SUM(FS13,FS16,FS19,FS22,FS25,FS28,FS31,FS34,FS37,FS40,FS43,FS46),"")</f>
        <v/>
      </c>
      <c r="FT10" s="84" t="str">
        <f>IF(FT$8&lt;&gt;"",SUM(FT13,FT16,FT19,FT22,FT25,FT28,FT31,FT34,FT37,FT40,FT43,FT46),"")</f>
        <v/>
      </c>
      <c r="FU10" s="84" t="str">
        <f>IF(FU$8&lt;&gt;"",SUM(FU13,FU16,FU19,FU22,FU25,FU28,FU31,FU34,FU37,FU40,FU43,FU46),"")</f>
        <v/>
      </c>
      <c r="FV10" s="84" t="str">
        <f>IF(FV$8&lt;&gt;"",SUM(FV13,FV16,FV19,FV22,FV25,FV28,FV31,FV34,FV37,FV40,FV43,FV46),"")</f>
        <v/>
      </c>
      <c r="FW10" s="84" t="str">
        <f>IF(FW$8&lt;&gt;"",SUM(FW13,FW16,FW19,FW22,FW25,FW28,FW31,FW34,FW37,FW40,FW43,FW46),"")</f>
        <v/>
      </c>
      <c r="FX10" s="84" t="str">
        <f>IF(FX$8&lt;&gt;"",SUM(FX13,FX16,FX19,FX22,FX25,FX28,FX31,FX34,FX37,FX40,FX43,FX46),"")</f>
        <v/>
      </c>
      <c r="FY10" s="84" t="str">
        <f>IF(FY$8&lt;&gt;"",SUM(FY13,FY16,FY19,FY22,FY25,FY28,FY31,FY34,FY37,FY40,FY43,FY46),"")</f>
        <v/>
      </c>
      <c r="FZ10" s="84" t="str">
        <f>IF(FZ$8&lt;&gt;"",SUM(FZ13,FZ16,FZ19,FZ22,FZ25,FZ28,FZ31,FZ34,FZ37,FZ40,FZ43,FZ46),"")</f>
        <v/>
      </c>
      <c r="GA10" s="84" t="str">
        <f>IF(GA$8&lt;&gt;"",SUM(GA13,GA16,GA19,GA22,GA25,GA28,GA31,GA34,GA37,GA40,GA43,GA46),"")</f>
        <v/>
      </c>
      <c r="GB10" s="84" t="str">
        <f>IF(GB$8&lt;&gt;"",SUM(GB13,GB16,GB19,GB22,GB25,GB28,GB31,GB34,GB37,GB40,GB43,GB46),"")</f>
        <v/>
      </c>
      <c r="GC10" s="84" t="str">
        <f>IF(GC$8&lt;&gt;"",SUM(GC13,GC16,GC19,GC22,GC25,GC28,GC31,GC34,GC37,GC40,GC43,GC46),"")</f>
        <v/>
      </c>
      <c r="GD10" s="84" t="str">
        <f>IF(GD$8&lt;&gt;"",SUM(GD13,GD16,GD19,GD22,GD25,GD28,GD31,GD34,GD37,GD40,GD43,GD46),"")</f>
        <v/>
      </c>
      <c r="GE10" s="84" t="str">
        <f>IF(GE$8&lt;&gt;"",SUM(GE13,GE16,GE19,GE22,GE25,GE28,GE31,GE34,GE37,GE40,GE43,GE46),"")</f>
        <v/>
      </c>
      <c r="GF10" s="84" t="str">
        <f>IF(GF$8&lt;&gt;"",SUM(GF13,GF16,GF19,GF22,GF25,GF28,GF31,GF34,GF37,GF40,GF43,GF46),"")</f>
        <v/>
      </c>
      <c r="GG10" s="84" t="str">
        <f>IF(GG$8&lt;&gt;"",SUM(GG13,GG16,GG19,GG22,GG25,GG28,GG31,GG34,GG37,GG40,GG43,GG46),"")</f>
        <v/>
      </c>
      <c r="GH10" s="84" t="str">
        <f>IF(GH$8&lt;&gt;"",SUM(GH13,GH16,GH19,GH22,GH25,GH28,GH31,GH34,GH37,GH40,GH43,GH46),"")</f>
        <v/>
      </c>
      <c r="GI10" s="84" t="str">
        <f>IF(GI$8&lt;&gt;"",SUM(GI13,GI16,GI19,GI22,GI25,GI28,GI31,GI34,GI37,GI40,GI43,GI46),"")</f>
        <v/>
      </c>
      <c r="GJ10" s="84" t="str">
        <f>IF(GJ$8&lt;&gt;"",SUM(GJ13,GJ16,GJ19,GJ22,GJ25,GJ28,GJ31,GJ34,GJ37,GJ40,GJ43,GJ46),"")</f>
        <v/>
      </c>
      <c r="GK10" s="84" t="str">
        <f>IF(GK$8&lt;&gt;"",SUM(GK13,GK16,GK19,GK22,GK25,GK28,GK31,GK34,GK37,GK40,GK43,GK46),"")</f>
        <v/>
      </c>
      <c r="GL10" s="84" t="str">
        <f>IF(GL$8&lt;&gt;"",SUM(GL13,GL16,GL19,GL22,GL25,GL28,GL31,GL34,GL37,GL40,GL43,GL46),"")</f>
        <v/>
      </c>
      <c r="GM10" s="84" t="str">
        <f>IF(GM$8&lt;&gt;"",SUM(GM13,GM16,GM19,GM22,GM25,GM28,GM31,GM34,GM37,GM40,GM43,GM46),"")</f>
        <v/>
      </c>
      <c r="GN10" s="84" t="str">
        <f>IF(GN$8&lt;&gt;"",SUM(GN13,GN16,GN19,GN22,GN25,GN28,GN31,GN34,GN37,GN40,GN43,GN46),"")</f>
        <v/>
      </c>
      <c r="GO10" s="84" t="str">
        <f>IF(GO$8&lt;&gt;"",SUM(GO13,GO16,GO19,GO22,GO25,GO28,GO31,GO34,GO37,GO40,GO43,GO46),"")</f>
        <v/>
      </c>
      <c r="GP10" s="84" t="str">
        <f>IF(GP$8&lt;&gt;"",SUM(GP13,GP16,GP19,GP22,GP25,GP28,GP31,GP34,GP37,GP40,GP43,GP46),"")</f>
        <v/>
      </c>
      <c r="GQ10" s="84" t="str">
        <f>IF(GQ$8&lt;&gt;"",SUM(GQ13,GQ16,GQ19,GQ22,GQ25,GQ28,GQ31,GQ34,GQ37,GQ40,GQ43,GQ46),"")</f>
        <v/>
      </c>
      <c r="GR10" s="84" t="str">
        <f>IF(GR$8&lt;&gt;"",SUM(GR13,GR16,GR19,GR22,GR25,GR28,GR31,GR34,GR37,GR40,GR43,GR46),"")</f>
        <v/>
      </c>
      <c r="GS10" s="84" t="str">
        <f>IF(GS$8&lt;&gt;"",SUM(GS13,GS16,GS19,GS22,GS25,GS28,GS31,GS34,GS37,GS40,GS43,GS46),"")</f>
        <v/>
      </c>
      <c r="XFD10" s="5"/>
    </row>
    <row r="11" spans="1:201 16384:16384" s="6" customFormat="1" ht="21.75" customHeight="1" x14ac:dyDescent="0.2">
      <c r="A11" s="85" t="s">
        <v>99</v>
      </c>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6"/>
      <c r="DM11" s="86"/>
      <c r="DN11" s="86"/>
      <c r="DO11" s="86"/>
      <c r="DP11" s="86"/>
      <c r="DQ11" s="86"/>
      <c r="DR11" s="86"/>
      <c r="DS11" s="86"/>
      <c r="DT11" s="86"/>
      <c r="DU11" s="86"/>
      <c r="DV11" s="86"/>
      <c r="DW11" s="86"/>
      <c r="DX11" s="86"/>
      <c r="DY11" s="86"/>
      <c r="DZ11" s="86"/>
      <c r="EA11" s="86"/>
      <c r="EB11" s="86"/>
      <c r="EC11" s="86"/>
      <c r="ED11" s="86"/>
      <c r="EE11" s="86"/>
      <c r="EF11" s="86"/>
      <c r="EG11" s="86"/>
      <c r="EH11" s="86"/>
      <c r="EI11" s="86"/>
      <c r="EJ11" s="86"/>
      <c r="EK11" s="86"/>
      <c r="EL11" s="86"/>
      <c r="EM11" s="86"/>
      <c r="EN11" s="86"/>
      <c r="EO11" s="86"/>
      <c r="EP11" s="86"/>
      <c r="EQ11" s="86"/>
      <c r="ER11" s="86"/>
      <c r="ES11" s="86"/>
      <c r="ET11" s="86"/>
      <c r="EU11" s="86"/>
      <c r="EV11" s="86"/>
      <c r="EW11" s="86"/>
      <c r="EX11" s="86"/>
      <c r="EY11" s="86"/>
      <c r="EZ11" s="86"/>
      <c r="FA11" s="86"/>
      <c r="FB11" s="86"/>
      <c r="FC11" s="86"/>
      <c r="FD11" s="86"/>
      <c r="FE11" s="86"/>
      <c r="FF11" s="86"/>
      <c r="FG11" s="86"/>
      <c r="FH11" s="86"/>
      <c r="FI11" s="86"/>
      <c r="FJ11" s="86"/>
      <c r="FK11" s="86"/>
      <c r="FL11" s="86"/>
      <c r="FM11" s="86"/>
      <c r="FN11" s="86"/>
      <c r="FO11" s="86"/>
      <c r="FP11" s="86"/>
      <c r="FQ11" s="86"/>
      <c r="FR11" s="86"/>
      <c r="FS11" s="86"/>
      <c r="FT11" s="86"/>
      <c r="FU11" s="86"/>
      <c r="FV11" s="86"/>
      <c r="FW11" s="86"/>
      <c r="FX11" s="86"/>
      <c r="FY11" s="86"/>
      <c r="FZ11" s="86"/>
      <c r="GA11" s="86"/>
      <c r="GB11" s="86"/>
      <c r="GC11" s="86"/>
      <c r="GD11" s="86"/>
      <c r="GE11" s="86"/>
      <c r="GF11" s="86"/>
      <c r="GG11" s="86"/>
      <c r="GH11" s="86"/>
      <c r="GI11" s="86"/>
      <c r="GJ11" s="86"/>
      <c r="GK11" s="86"/>
      <c r="GL11" s="86"/>
      <c r="GM11" s="86"/>
      <c r="GN11" s="86"/>
      <c r="GO11" s="86"/>
      <c r="GP11" s="86"/>
      <c r="GQ11" s="86"/>
      <c r="GR11" s="86"/>
      <c r="GS11" s="86"/>
      <c r="XFD11" s="92"/>
    </row>
    <row r="12" spans="1:201 16384:16384" s="89" customFormat="1" ht="21.75" customHeight="1" x14ac:dyDescent="0.2">
      <c r="A12" s="87" t="s">
        <v>114</v>
      </c>
      <c r="B12" s="88"/>
      <c r="C12" s="88"/>
      <c r="D12" s="88"/>
      <c r="E12" s="88"/>
      <c r="F12" s="88"/>
      <c r="G12" s="88"/>
      <c r="H12" s="88"/>
      <c r="I12" s="88"/>
      <c r="J12" s="88"/>
      <c r="K12" s="88"/>
      <c r="L12" s="88"/>
      <c r="M12" s="88"/>
      <c r="N12" s="88"/>
      <c r="O12" s="88"/>
      <c r="P12" s="88"/>
      <c r="Q12" s="88"/>
      <c r="R12" s="88"/>
      <c r="S12" s="88"/>
      <c r="T12" s="88"/>
      <c r="U12" s="88"/>
      <c r="V12" s="88"/>
      <c r="W12" s="88"/>
      <c r="X12" s="88"/>
      <c r="Y12" s="88"/>
      <c r="Z12" s="88"/>
      <c r="AA12" s="88"/>
      <c r="AB12" s="88"/>
      <c r="AC12" s="88"/>
      <c r="AD12" s="88"/>
      <c r="AE12" s="88"/>
      <c r="AF12" s="88"/>
      <c r="AG12" s="88"/>
      <c r="AH12" s="88"/>
      <c r="AI12" s="88"/>
      <c r="AJ12" s="88"/>
      <c r="AK12" s="88"/>
      <c r="AL12" s="88"/>
      <c r="AM12" s="88"/>
      <c r="AN12" s="88"/>
      <c r="AO12" s="88"/>
      <c r="AP12" s="88"/>
      <c r="AQ12" s="88"/>
      <c r="AR12" s="88"/>
      <c r="AS12" s="88"/>
      <c r="AT12" s="88"/>
      <c r="AU12" s="88"/>
      <c r="AV12" s="88"/>
      <c r="AW12" s="88"/>
      <c r="AX12" s="88"/>
      <c r="AY12" s="88"/>
      <c r="AZ12" s="88"/>
      <c r="BA12" s="88"/>
      <c r="BB12" s="88"/>
      <c r="BC12" s="88"/>
      <c r="BD12" s="88"/>
      <c r="BE12" s="88"/>
      <c r="BF12" s="88"/>
      <c r="BG12" s="88"/>
      <c r="BH12" s="88"/>
      <c r="BI12" s="88"/>
      <c r="BJ12" s="88"/>
      <c r="BK12" s="88"/>
      <c r="BL12" s="88"/>
      <c r="BM12" s="88"/>
      <c r="BN12" s="88"/>
      <c r="BO12" s="88"/>
      <c r="BP12" s="88"/>
      <c r="BQ12" s="88"/>
      <c r="BR12" s="88"/>
      <c r="BS12" s="88"/>
      <c r="BT12" s="88"/>
      <c r="BU12" s="88"/>
      <c r="BV12" s="88"/>
      <c r="BW12" s="88"/>
      <c r="BX12" s="88"/>
      <c r="BY12" s="88"/>
      <c r="BZ12" s="88"/>
      <c r="CA12" s="88"/>
      <c r="CB12" s="88"/>
      <c r="CC12" s="88"/>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A12" s="88"/>
      <c r="DB12" s="88"/>
      <c r="DC12" s="88"/>
      <c r="DD12" s="88"/>
      <c r="DE12" s="88"/>
      <c r="DF12" s="88"/>
      <c r="DG12" s="88"/>
      <c r="DH12" s="88"/>
      <c r="DI12" s="88"/>
      <c r="DJ12" s="88"/>
      <c r="DK12" s="88"/>
      <c r="DL12" s="88"/>
      <c r="DM12" s="88"/>
      <c r="DN12" s="88"/>
      <c r="DO12" s="88"/>
      <c r="DP12" s="88"/>
      <c r="DQ12" s="88"/>
      <c r="DR12" s="88"/>
      <c r="DS12" s="88"/>
      <c r="DT12" s="88"/>
      <c r="DU12" s="88"/>
      <c r="DV12" s="88"/>
      <c r="DW12" s="88"/>
      <c r="DX12" s="88"/>
      <c r="DY12" s="88"/>
      <c r="DZ12" s="88"/>
      <c r="EA12" s="88"/>
      <c r="EB12" s="88"/>
      <c r="EC12" s="88"/>
      <c r="ED12" s="88"/>
      <c r="EE12" s="88"/>
      <c r="EF12" s="88"/>
      <c r="EG12" s="88"/>
      <c r="EH12" s="88"/>
      <c r="EI12" s="88"/>
      <c r="EJ12" s="88"/>
      <c r="EK12" s="88"/>
      <c r="EL12" s="88"/>
      <c r="EM12" s="88"/>
      <c r="EN12" s="88"/>
      <c r="EO12" s="88"/>
      <c r="EP12" s="88"/>
      <c r="EQ12" s="88"/>
      <c r="ER12" s="88"/>
      <c r="ES12" s="88"/>
      <c r="ET12" s="88"/>
      <c r="EU12" s="88"/>
      <c r="EV12" s="88"/>
      <c r="EW12" s="88"/>
      <c r="EX12" s="88"/>
      <c r="EY12" s="88"/>
      <c r="EZ12" s="88"/>
      <c r="FA12" s="88"/>
      <c r="FB12" s="88"/>
      <c r="FC12" s="88"/>
      <c r="FD12" s="88"/>
      <c r="FE12" s="88"/>
      <c r="FF12" s="88"/>
      <c r="FG12" s="88"/>
      <c r="FH12" s="88"/>
      <c r="FI12" s="88"/>
      <c r="FJ12" s="88"/>
      <c r="FK12" s="88"/>
      <c r="FL12" s="88"/>
      <c r="FM12" s="88"/>
      <c r="FN12" s="88"/>
      <c r="FO12" s="88"/>
      <c r="FP12" s="88"/>
      <c r="FQ12" s="88"/>
      <c r="FR12" s="88"/>
      <c r="FS12" s="88"/>
      <c r="FT12" s="88"/>
      <c r="FU12" s="88"/>
      <c r="FV12" s="88"/>
      <c r="FW12" s="88"/>
      <c r="FX12" s="88"/>
      <c r="FY12" s="88"/>
      <c r="FZ12" s="88"/>
      <c r="GA12" s="88"/>
      <c r="GB12" s="88"/>
      <c r="GC12" s="88"/>
      <c r="GD12" s="88"/>
      <c r="GE12" s="88"/>
      <c r="GF12" s="88"/>
      <c r="GG12" s="88"/>
      <c r="GH12" s="88"/>
      <c r="GI12" s="88"/>
      <c r="GJ12" s="88"/>
      <c r="GK12" s="88"/>
      <c r="GL12" s="88"/>
      <c r="GM12" s="88"/>
      <c r="GN12" s="88"/>
      <c r="GO12" s="88"/>
      <c r="GP12" s="88"/>
      <c r="GQ12" s="88"/>
      <c r="GR12" s="88"/>
      <c r="GS12" s="88"/>
      <c r="XFD12" s="92"/>
    </row>
    <row r="13" spans="1:201 16384:16384" s="89" customFormat="1" ht="21.75" customHeight="1" x14ac:dyDescent="0.2">
      <c r="A13" s="90" t="s">
        <v>115</v>
      </c>
      <c r="B13" s="91"/>
      <c r="C13" s="91"/>
      <c r="D13" s="91"/>
      <c r="E13" s="91"/>
      <c r="F13" s="91"/>
      <c r="G13" s="91"/>
      <c r="H13" s="91"/>
      <c r="I13" s="91"/>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c r="BY13" s="91"/>
      <c r="BZ13" s="91"/>
      <c r="CA13" s="91"/>
      <c r="CB13" s="91"/>
      <c r="CC13" s="91"/>
      <c r="CD13" s="91"/>
      <c r="CE13" s="91"/>
      <c r="CF13" s="91"/>
      <c r="CG13" s="91"/>
      <c r="CH13" s="91"/>
      <c r="CI13" s="91"/>
      <c r="CJ13" s="91"/>
      <c r="CK13" s="91"/>
      <c r="CL13" s="91"/>
      <c r="CM13" s="91"/>
      <c r="CN13" s="91"/>
      <c r="CO13" s="91"/>
      <c r="CP13" s="91"/>
      <c r="CQ13" s="91"/>
      <c r="CR13" s="91"/>
      <c r="CS13" s="91"/>
      <c r="CT13" s="91"/>
      <c r="CU13" s="91"/>
      <c r="CV13" s="91"/>
      <c r="CW13" s="91"/>
      <c r="CX13" s="91"/>
      <c r="CY13" s="91"/>
      <c r="CZ13" s="91"/>
      <c r="DA13" s="91"/>
      <c r="DB13" s="91"/>
      <c r="DC13" s="91"/>
      <c r="DD13" s="91"/>
      <c r="DE13" s="91"/>
      <c r="DF13" s="91"/>
      <c r="DG13" s="91"/>
      <c r="DH13" s="91"/>
      <c r="DI13" s="91"/>
      <c r="DJ13" s="91"/>
      <c r="DK13" s="91"/>
      <c r="DL13" s="91"/>
      <c r="DM13" s="91"/>
      <c r="DN13" s="91"/>
      <c r="DO13" s="91"/>
      <c r="DP13" s="91"/>
      <c r="DQ13" s="91"/>
      <c r="DR13" s="91"/>
      <c r="DS13" s="91"/>
      <c r="DT13" s="91"/>
      <c r="DU13" s="91"/>
      <c r="DV13" s="91"/>
      <c r="DW13" s="91"/>
      <c r="DX13" s="91"/>
      <c r="DY13" s="91"/>
      <c r="DZ13" s="91"/>
      <c r="EA13" s="91"/>
      <c r="EB13" s="91"/>
      <c r="EC13" s="91"/>
      <c r="ED13" s="91"/>
      <c r="EE13" s="91"/>
      <c r="EF13" s="91"/>
      <c r="EG13" s="91"/>
      <c r="EH13" s="91"/>
      <c r="EI13" s="91"/>
      <c r="EJ13" s="91"/>
      <c r="EK13" s="91"/>
      <c r="EL13" s="91"/>
      <c r="EM13" s="91"/>
      <c r="EN13" s="91"/>
      <c r="EO13" s="91"/>
      <c r="EP13" s="91"/>
      <c r="EQ13" s="91"/>
      <c r="ER13" s="91"/>
      <c r="ES13" s="91"/>
      <c r="ET13" s="91"/>
      <c r="EU13" s="91"/>
      <c r="EV13" s="91"/>
      <c r="EW13" s="91"/>
      <c r="EX13" s="91"/>
      <c r="EY13" s="91"/>
      <c r="EZ13" s="91"/>
      <c r="FA13" s="91"/>
      <c r="FB13" s="91"/>
      <c r="FC13" s="91"/>
      <c r="FD13" s="91"/>
      <c r="FE13" s="91"/>
      <c r="FF13" s="91"/>
      <c r="FG13" s="91"/>
      <c r="FH13" s="91"/>
      <c r="FI13" s="91"/>
      <c r="FJ13" s="91"/>
      <c r="FK13" s="91"/>
      <c r="FL13" s="91"/>
      <c r="FM13" s="91"/>
      <c r="FN13" s="91"/>
      <c r="FO13" s="91"/>
      <c r="FP13" s="91"/>
      <c r="FQ13" s="91"/>
      <c r="FR13" s="91"/>
      <c r="FS13" s="91"/>
      <c r="FT13" s="91"/>
      <c r="FU13" s="91"/>
      <c r="FV13" s="91"/>
      <c r="FW13" s="91"/>
      <c r="FX13" s="91"/>
      <c r="FY13" s="91"/>
      <c r="FZ13" s="91"/>
      <c r="GA13" s="91"/>
      <c r="GB13" s="91"/>
      <c r="GC13" s="91"/>
      <c r="GD13" s="91"/>
      <c r="GE13" s="91"/>
      <c r="GF13" s="91"/>
      <c r="GG13" s="91"/>
      <c r="GH13" s="91"/>
      <c r="GI13" s="91"/>
      <c r="GJ13" s="91"/>
      <c r="GK13" s="91"/>
      <c r="GL13" s="91"/>
      <c r="GM13" s="91"/>
      <c r="GN13" s="91"/>
      <c r="GO13" s="91"/>
      <c r="GP13" s="91"/>
      <c r="GQ13" s="91"/>
      <c r="GR13" s="91"/>
      <c r="GS13" s="91"/>
      <c r="XFD13"/>
    </row>
    <row r="14" spans="1:201 16384:16384" ht="21.75" customHeight="1" x14ac:dyDescent="0.2">
      <c r="A14" s="85" t="s">
        <v>100</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6"/>
      <c r="CV14" s="86"/>
      <c r="CW14" s="86"/>
      <c r="CX14" s="86"/>
      <c r="CY14" s="86"/>
      <c r="CZ14" s="86"/>
      <c r="DA14" s="86"/>
      <c r="DB14" s="86"/>
      <c r="DC14" s="86"/>
      <c r="DD14" s="86"/>
      <c r="DE14" s="86"/>
      <c r="DF14" s="86"/>
      <c r="DG14" s="86"/>
      <c r="DH14" s="86"/>
      <c r="DI14" s="86"/>
      <c r="DJ14" s="86"/>
      <c r="DK14" s="86"/>
      <c r="DL14" s="86"/>
      <c r="DM14" s="86"/>
      <c r="DN14" s="86"/>
      <c r="DO14" s="86"/>
      <c r="DP14" s="86"/>
      <c r="DQ14" s="86"/>
      <c r="DR14" s="86"/>
      <c r="DS14" s="86"/>
      <c r="DT14" s="86"/>
      <c r="DU14" s="86"/>
      <c r="DV14" s="86"/>
      <c r="DW14" s="86"/>
      <c r="DX14" s="86"/>
      <c r="DY14" s="86"/>
      <c r="DZ14" s="86"/>
      <c r="EA14" s="86"/>
      <c r="EB14" s="86"/>
      <c r="EC14" s="86"/>
      <c r="ED14" s="86"/>
      <c r="EE14" s="86"/>
      <c r="EF14" s="86"/>
      <c r="EG14" s="86"/>
      <c r="EH14" s="86"/>
      <c r="EI14" s="86"/>
      <c r="EJ14" s="86"/>
      <c r="EK14" s="86"/>
      <c r="EL14" s="86"/>
      <c r="EM14" s="86"/>
      <c r="EN14" s="86"/>
      <c r="EO14" s="86"/>
      <c r="EP14" s="86"/>
      <c r="EQ14" s="86"/>
      <c r="ER14" s="86"/>
      <c r="ES14" s="86"/>
      <c r="ET14" s="86"/>
      <c r="EU14" s="86"/>
      <c r="EV14" s="86"/>
      <c r="EW14" s="86"/>
      <c r="EX14" s="86"/>
      <c r="EY14" s="86"/>
      <c r="EZ14" s="86"/>
      <c r="FA14" s="86"/>
      <c r="FB14" s="86"/>
      <c r="FC14" s="86"/>
      <c r="FD14" s="86"/>
      <c r="FE14" s="86"/>
      <c r="FF14" s="86"/>
      <c r="FG14" s="86"/>
      <c r="FH14" s="86"/>
      <c r="FI14" s="86"/>
      <c r="FJ14" s="86"/>
      <c r="FK14" s="86"/>
      <c r="FL14" s="86"/>
      <c r="FM14" s="86"/>
      <c r="FN14" s="86"/>
      <c r="FO14" s="86"/>
      <c r="FP14" s="86"/>
      <c r="FQ14" s="86"/>
      <c r="FR14" s="86"/>
      <c r="FS14" s="86"/>
      <c r="FT14" s="86"/>
      <c r="FU14" s="86"/>
      <c r="FV14" s="86"/>
      <c r="FW14" s="86"/>
      <c r="FX14" s="86"/>
      <c r="FY14" s="86"/>
      <c r="FZ14" s="86"/>
      <c r="GA14" s="86"/>
      <c r="GB14" s="86"/>
      <c r="GC14" s="86"/>
      <c r="GD14" s="86"/>
      <c r="GE14" s="86"/>
      <c r="GF14" s="86"/>
      <c r="GG14" s="86"/>
      <c r="GH14" s="86"/>
      <c r="GI14" s="86"/>
      <c r="GJ14" s="86"/>
      <c r="GK14" s="86"/>
      <c r="GL14" s="86"/>
      <c r="GM14" s="86"/>
      <c r="GN14" s="86"/>
      <c r="GO14" s="86"/>
      <c r="GP14" s="86"/>
      <c r="GQ14" s="86"/>
      <c r="GR14" s="86"/>
      <c r="GS14" s="86"/>
      <c r="XFD14" s="92"/>
    </row>
    <row r="15" spans="1:201 16384:16384" s="92" customFormat="1" ht="21.75" customHeight="1" x14ac:dyDescent="0.2">
      <c r="A15" s="87" t="s">
        <v>114</v>
      </c>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88"/>
      <c r="AD15" s="88"/>
      <c r="AE15" s="88"/>
      <c r="AF15" s="88"/>
      <c r="AG15" s="88"/>
      <c r="AH15" s="88"/>
      <c r="AI15" s="88"/>
      <c r="AJ15" s="88"/>
      <c r="AK15" s="88"/>
      <c r="AL15" s="88"/>
      <c r="AM15" s="88"/>
      <c r="AN15" s="88"/>
      <c r="AO15" s="88"/>
      <c r="AP15" s="88"/>
      <c r="AQ15" s="88"/>
      <c r="AR15" s="88"/>
      <c r="AS15" s="88"/>
      <c r="AT15" s="88"/>
      <c r="AU15" s="88"/>
      <c r="AV15" s="88"/>
      <c r="AW15" s="88"/>
      <c r="AX15" s="88"/>
      <c r="AY15" s="88"/>
      <c r="AZ15" s="88"/>
      <c r="BA15" s="88"/>
      <c r="BB15" s="88"/>
      <c r="BC15" s="88"/>
      <c r="BD15" s="88"/>
      <c r="BE15" s="88"/>
      <c r="BF15" s="88"/>
      <c r="BG15" s="88"/>
      <c r="BH15" s="88"/>
      <c r="BI15" s="88"/>
      <c r="BJ15" s="88"/>
      <c r="BK15" s="88"/>
      <c r="BL15" s="88"/>
      <c r="BM15" s="88"/>
      <c r="BN15" s="88"/>
      <c r="BO15" s="88"/>
      <c r="BP15" s="88"/>
      <c r="BQ15" s="88"/>
      <c r="BR15" s="88"/>
      <c r="BS15" s="88"/>
      <c r="BT15" s="88"/>
      <c r="BU15" s="88"/>
      <c r="BV15" s="88"/>
      <c r="BW15" s="88"/>
      <c r="BX15" s="88"/>
      <c r="BY15" s="88"/>
      <c r="BZ15" s="88"/>
      <c r="CA15" s="88"/>
      <c r="CB15" s="88"/>
      <c r="CC15" s="88"/>
      <c r="CD15" s="88"/>
      <c r="CE15" s="88"/>
      <c r="CF15" s="88"/>
      <c r="CG15" s="88"/>
      <c r="CH15" s="88"/>
      <c r="CI15" s="88"/>
      <c r="CJ15" s="88"/>
      <c r="CK15" s="88"/>
      <c r="CL15" s="88"/>
      <c r="CM15" s="88"/>
      <c r="CN15" s="88"/>
      <c r="CO15" s="88"/>
      <c r="CP15" s="88"/>
      <c r="CQ15" s="88"/>
      <c r="CR15" s="88"/>
      <c r="CS15" s="88"/>
      <c r="CT15" s="88"/>
      <c r="CU15" s="88"/>
      <c r="CV15" s="88"/>
      <c r="CW15" s="88"/>
      <c r="CX15" s="88"/>
      <c r="CY15" s="88"/>
      <c r="CZ15" s="88"/>
      <c r="DA15" s="88"/>
      <c r="DB15" s="88"/>
      <c r="DC15" s="88"/>
      <c r="DD15" s="88"/>
      <c r="DE15" s="88"/>
      <c r="DF15" s="88"/>
      <c r="DG15" s="88"/>
      <c r="DH15" s="88"/>
      <c r="DI15" s="88"/>
      <c r="DJ15" s="88"/>
      <c r="DK15" s="88"/>
      <c r="DL15" s="88"/>
      <c r="DM15" s="88"/>
      <c r="DN15" s="88"/>
      <c r="DO15" s="88"/>
      <c r="DP15" s="88"/>
      <c r="DQ15" s="88"/>
      <c r="DR15" s="88"/>
      <c r="DS15" s="88"/>
      <c r="DT15" s="88"/>
      <c r="DU15" s="88"/>
      <c r="DV15" s="88"/>
      <c r="DW15" s="88"/>
      <c r="DX15" s="88"/>
      <c r="DY15" s="88"/>
      <c r="DZ15" s="88"/>
      <c r="EA15" s="88"/>
      <c r="EB15" s="88"/>
      <c r="EC15" s="88"/>
      <c r="ED15" s="88"/>
      <c r="EE15" s="88"/>
      <c r="EF15" s="88"/>
      <c r="EG15" s="88"/>
      <c r="EH15" s="88"/>
      <c r="EI15" s="88"/>
      <c r="EJ15" s="88"/>
      <c r="EK15" s="88"/>
      <c r="EL15" s="88"/>
      <c r="EM15" s="88"/>
      <c r="EN15" s="88"/>
      <c r="EO15" s="88"/>
      <c r="EP15" s="88"/>
      <c r="EQ15" s="88"/>
      <c r="ER15" s="88"/>
      <c r="ES15" s="88"/>
      <c r="ET15" s="88"/>
      <c r="EU15" s="88"/>
      <c r="EV15" s="88"/>
      <c r="EW15" s="88"/>
      <c r="EX15" s="88"/>
      <c r="EY15" s="88"/>
      <c r="EZ15" s="88"/>
      <c r="FA15" s="88"/>
      <c r="FB15" s="88"/>
      <c r="FC15" s="88"/>
      <c r="FD15" s="88"/>
      <c r="FE15" s="88"/>
      <c r="FF15" s="88"/>
      <c r="FG15" s="88"/>
      <c r="FH15" s="88"/>
      <c r="FI15" s="88"/>
      <c r="FJ15" s="88"/>
      <c r="FK15" s="88"/>
      <c r="FL15" s="88"/>
      <c r="FM15" s="88"/>
      <c r="FN15" s="88"/>
      <c r="FO15" s="88"/>
      <c r="FP15" s="88"/>
      <c r="FQ15" s="88"/>
      <c r="FR15" s="88"/>
      <c r="FS15" s="88"/>
      <c r="FT15" s="88"/>
      <c r="FU15" s="88"/>
      <c r="FV15" s="88"/>
      <c r="FW15" s="88"/>
      <c r="FX15" s="88"/>
      <c r="FY15" s="88"/>
      <c r="FZ15" s="88"/>
      <c r="GA15" s="88"/>
      <c r="GB15" s="88"/>
      <c r="GC15" s="88"/>
      <c r="GD15" s="88"/>
      <c r="GE15" s="88"/>
      <c r="GF15" s="88"/>
      <c r="GG15" s="88"/>
      <c r="GH15" s="88"/>
      <c r="GI15" s="88"/>
      <c r="GJ15" s="88"/>
      <c r="GK15" s="88"/>
      <c r="GL15" s="88"/>
      <c r="GM15" s="88"/>
      <c r="GN15" s="88"/>
      <c r="GO15" s="88"/>
      <c r="GP15" s="88"/>
      <c r="GQ15" s="88"/>
      <c r="GR15" s="88"/>
      <c r="GS15" s="88"/>
    </row>
    <row r="16" spans="1:201 16384:16384" s="92" customFormat="1" ht="21.75" customHeight="1" x14ac:dyDescent="0.2">
      <c r="A16" s="90" t="s">
        <v>115</v>
      </c>
      <c r="B16" s="91"/>
      <c r="C16" s="91"/>
      <c r="D16" s="91"/>
      <c r="E16" s="91"/>
      <c r="F16" s="91"/>
      <c r="G16" s="91"/>
      <c r="H16" s="91"/>
      <c r="I16" s="91"/>
      <c r="J16" s="91"/>
      <c r="K16" s="91"/>
      <c r="L16" s="91"/>
      <c r="M16" s="91"/>
      <c r="N16" s="91"/>
      <c r="O16" s="91"/>
      <c r="P16" s="9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c r="BL16" s="91"/>
      <c r="BM16" s="91"/>
      <c r="BN16" s="91"/>
      <c r="BO16" s="91"/>
      <c r="BP16" s="91"/>
      <c r="BQ16" s="91"/>
      <c r="BR16" s="91"/>
      <c r="BS16" s="91"/>
      <c r="BT16" s="91"/>
      <c r="BU16" s="91"/>
      <c r="BV16" s="91"/>
      <c r="BW16" s="91"/>
      <c r="BX16" s="91"/>
      <c r="BY16" s="91"/>
      <c r="BZ16" s="91"/>
      <c r="CA16" s="91"/>
      <c r="CB16" s="91"/>
      <c r="CC16" s="91"/>
      <c r="CD16" s="91"/>
      <c r="CE16" s="91"/>
      <c r="CF16" s="91"/>
      <c r="CG16" s="91"/>
      <c r="CH16" s="91"/>
      <c r="CI16" s="91"/>
      <c r="CJ16" s="91"/>
      <c r="CK16" s="91"/>
      <c r="CL16" s="91"/>
      <c r="CM16" s="91"/>
      <c r="CN16" s="91"/>
      <c r="CO16" s="91"/>
      <c r="CP16" s="91"/>
      <c r="CQ16" s="91"/>
      <c r="CR16" s="91"/>
      <c r="CS16" s="91"/>
      <c r="CT16" s="91"/>
      <c r="CU16" s="91"/>
      <c r="CV16" s="91"/>
      <c r="CW16" s="91"/>
      <c r="CX16" s="91"/>
      <c r="CY16" s="91"/>
      <c r="CZ16" s="91"/>
      <c r="DA16" s="91"/>
      <c r="DB16" s="91"/>
      <c r="DC16" s="91"/>
      <c r="DD16" s="91"/>
      <c r="DE16" s="91"/>
      <c r="DF16" s="91"/>
      <c r="DG16" s="91"/>
      <c r="DH16" s="91"/>
      <c r="DI16" s="91"/>
      <c r="DJ16" s="91"/>
      <c r="DK16" s="91"/>
      <c r="DL16" s="91"/>
      <c r="DM16" s="91"/>
      <c r="DN16" s="91"/>
      <c r="DO16" s="91"/>
      <c r="DP16" s="91"/>
      <c r="DQ16" s="91"/>
      <c r="DR16" s="91"/>
      <c r="DS16" s="91"/>
      <c r="DT16" s="91"/>
      <c r="DU16" s="91"/>
      <c r="DV16" s="91"/>
      <c r="DW16" s="91"/>
      <c r="DX16" s="91"/>
      <c r="DY16" s="91"/>
      <c r="DZ16" s="91"/>
      <c r="EA16" s="91"/>
      <c r="EB16" s="91"/>
      <c r="EC16" s="91"/>
      <c r="ED16" s="91"/>
      <c r="EE16" s="91"/>
      <c r="EF16" s="91"/>
      <c r="EG16" s="91"/>
      <c r="EH16" s="91"/>
      <c r="EI16" s="91"/>
      <c r="EJ16" s="91"/>
      <c r="EK16" s="91"/>
      <c r="EL16" s="91"/>
      <c r="EM16" s="91"/>
      <c r="EN16" s="91"/>
      <c r="EO16" s="91"/>
      <c r="EP16" s="91"/>
      <c r="EQ16" s="91"/>
      <c r="ER16" s="91"/>
      <c r="ES16" s="91"/>
      <c r="ET16" s="91"/>
      <c r="EU16" s="91"/>
      <c r="EV16" s="91"/>
      <c r="EW16" s="91"/>
      <c r="EX16" s="91"/>
      <c r="EY16" s="91"/>
      <c r="EZ16" s="91"/>
      <c r="FA16" s="91"/>
      <c r="FB16" s="91"/>
      <c r="FC16" s="91"/>
      <c r="FD16" s="91"/>
      <c r="FE16" s="91"/>
      <c r="FF16" s="91"/>
      <c r="FG16" s="91"/>
      <c r="FH16" s="91"/>
      <c r="FI16" s="91"/>
      <c r="FJ16" s="91"/>
      <c r="FK16" s="91"/>
      <c r="FL16" s="91"/>
      <c r="FM16" s="91"/>
      <c r="FN16" s="91"/>
      <c r="FO16" s="91"/>
      <c r="FP16" s="91"/>
      <c r="FQ16" s="91"/>
      <c r="FR16" s="91"/>
      <c r="FS16" s="91"/>
      <c r="FT16" s="91"/>
      <c r="FU16" s="91"/>
      <c r="FV16" s="91"/>
      <c r="FW16" s="91"/>
      <c r="FX16" s="91"/>
      <c r="FY16" s="91"/>
      <c r="FZ16" s="91"/>
      <c r="GA16" s="91"/>
      <c r="GB16" s="91"/>
      <c r="GC16" s="91"/>
      <c r="GD16" s="91"/>
      <c r="GE16" s="91"/>
      <c r="GF16" s="91"/>
      <c r="GG16" s="91"/>
      <c r="GH16" s="91"/>
      <c r="GI16" s="91"/>
      <c r="GJ16" s="91"/>
      <c r="GK16" s="91"/>
      <c r="GL16" s="91"/>
      <c r="GM16" s="91"/>
      <c r="GN16" s="91"/>
      <c r="GO16" s="91"/>
      <c r="GP16" s="91"/>
      <c r="GQ16" s="91"/>
      <c r="GR16" s="91"/>
      <c r="GS16" s="91"/>
      <c r="XFD16"/>
    </row>
    <row r="17" spans="1:201 16384:16384" ht="21.75" customHeight="1" x14ac:dyDescent="0.2">
      <c r="A17" s="85" t="s">
        <v>101</v>
      </c>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86"/>
      <c r="BN17" s="86"/>
      <c r="BO17" s="86"/>
      <c r="BP17" s="86"/>
      <c r="BQ17" s="86"/>
      <c r="BR17" s="86"/>
      <c r="BS17" s="86"/>
      <c r="BT17" s="86"/>
      <c r="BU17" s="86"/>
      <c r="BV17" s="86"/>
      <c r="BW17" s="86"/>
      <c r="BX17" s="86"/>
      <c r="BY17" s="86"/>
      <c r="BZ17" s="86"/>
      <c r="CA17" s="86"/>
      <c r="CB17" s="86"/>
      <c r="CC17" s="86"/>
      <c r="CD17" s="86"/>
      <c r="CE17" s="86"/>
      <c r="CF17" s="86"/>
      <c r="CG17" s="86"/>
      <c r="CH17" s="86"/>
      <c r="CI17" s="86"/>
      <c r="CJ17" s="86"/>
      <c r="CK17" s="86"/>
      <c r="CL17" s="86"/>
      <c r="CM17" s="86"/>
      <c r="CN17" s="86"/>
      <c r="CO17" s="86"/>
      <c r="CP17" s="86"/>
      <c r="CQ17" s="86"/>
      <c r="CR17" s="86"/>
      <c r="CS17" s="86"/>
      <c r="CT17" s="86"/>
      <c r="CU17" s="86"/>
      <c r="CV17" s="86"/>
      <c r="CW17" s="86"/>
      <c r="CX17" s="86"/>
      <c r="CY17" s="86"/>
      <c r="CZ17" s="86"/>
      <c r="DA17" s="86"/>
      <c r="DB17" s="86"/>
      <c r="DC17" s="86"/>
      <c r="DD17" s="86"/>
      <c r="DE17" s="86"/>
      <c r="DF17" s="86"/>
      <c r="DG17" s="86"/>
      <c r="DH17" s="86"/>
      <c r="DI17" s="86"/>
      <c r="DJ17" s="86"/>
      <c r="DK17" s="86"/>
      <c r="DL17" s="86"/>
      <c r="DM17" s="86"/>
      <c r="DN17" s="86"/>
      <c r="DO17" s="86"/>
      <c r="DP17" s="86"/>
      <c r="DQ17" s="86"/>
      <c r="DR17" s="86"/>
      <c r="DS17" s="86"/>
      <c r="DT17" s="86"/>
      <c r="DU17" s="86"/>
      <c r="DV17" s="86"/>
      <c r="DW17" s="86"/>
      <c r="DX17" s="86"/>
      <c r="DY17" s="86"/>
      <c r="DZ17" s="86"/>
      <c r="EA17" s="86"/>
      <c r="EB17" s="86"/>
      <c r="EC17" s="86"/>
      <c r="ED17" s="86"/>
      <c r="EE17" s="86"/>
      <c r="EF17" s="86"/>
      <c r="EG17" s="86"/>
      <c r="EH17" s="86"/>
      <c r="EI17" s="86"/>
      <c r="EJ17" s="86"/>
      <c r="EK17" s="86"/>
      <c r="EL17" s="86"/>
      <c r="EM17" s="86"/>
      <c r="EN17" s="86"/>
      <c r="EO17" s="86"/>
      <c r="EP17" s="86"/>
      <c r="EQ17" s="86"/>
      <c r="ER17" s="86"/>
      <c r="ES17" s="86"/>
      <c r="ET17" s="86"/>
      <c r="EU17" s="86"/>
      <c r="EV17" s="86"/>
      <c r="EW17" s="86"/>
      <c r="EX17" s="86"/>
      <c r="EY17" s="86"/>
      <c r="EZ17" s="86"/>
      <c r="FA17" s="86"/>
      <c r="FB17" s="86"/>
      <c r="FC17" s="86"/>
      <c r="FD17" s="86"/>
      <c r="FE17" s="86"/>
      <c r="FF17" s="86"/>
      <c r="FG17" s="86"/>
      <c r="FH17" s="86"/>
      <c r="FI17" s="86"/>
      <c r="FJ17" s="86"/>
      <c r="FK17" s="86"/>
      <c r="FL17" s="86"/>
      <c r="FM17" s="86"/>
      <c r="FN17" s="86"/>
      <c r="FO17" s="86"/>
      <c r="FP17" s="86"/>
      <c r="FQ17" s="86"/>
      <c r="FR17" s="86"/>
      <c r="FS17" s="86"/>
      <c r="FT17" s="86"/>
      <c r="FU17" s="86"/>
      <c r="FV17" s="86"/>
      <c r="FW17" s="86"/>
      <c r="FX17" s="86"/>
      <c r="FY17" s="86"/>
      <c r="FZ17" s="86"/>
      <c r="GA17" s="86"/>
      <c r="GB17" s="86"/>
      <c r="GC17" s="86"/>
      <c r="GD17" s="86"/>
      <c r="GE17" s="86"/>
      <c r="GF17" s="86"/>
      <c r="GG17" s="86"/>
      <c r="GH17" s="86"/>
      <c r="GI17" s="86"/>
      <c r="GJ17" s="86"/>
      <c r="GK17" s="86"/>
      <c r="GL17" s="86"/>
      <c r="GM17" s="86"/>
      <c r="GN17" s="86"/>
      <c r="GO17" s="86"/>
      <c r="GP17" s="86"/>
      <c r="GQ17" s="86"/>
      <c r="GR17" s="86"/>
      <c r="GS17" s="86"/>
      <c r="XFD17" s="92"/>
    </row>
    <row r="18" spans="1:201 16384:16384" s="92" customFormat="1" ht="21.75" customHeight="1" x14ac:dyDescent="0.2">
      <c r="A18" s="87" t="s">
        <v>114</v>
      </c>
      <c r="B18" s="88"/>
      <c r="C18" s="88"/>
      <c r="D18" s="88"/>
      <c r="E18" s="88"/>
      <c r="F18" s="88"/>
      <c r="G18" s="88"/>
      <c r="H18" s="88"/>
      <c r="I18" s="88"/>
      <c r="J18" s="88"/>
      <c r="K18" s="88"/>
      <c r="L18" s="88"/>
      <c r="M18" s="88"/>
      <c r="N18" s="88"/>
      <c r="O18" s="88"/>
      <c r="P18" s="88"/>
      <c r="Q18" s="88"/>
      <c r="R18" s="88"/>
      <c r="S18" s="88"/>
      <c r="T18" s="88"/>
      <c r="U18" s="88"/>
      <c r="V18" s="88"/>
      <c r="W18" s="88"/>
      <c r="X18" s="88"/>
      <c r="Y18" s="88"/>
      <c r="Z18" s="88"/>
      <c r="AA18" s="88"/>
      <c r="AB18" s="88"/>
      <c r="AC18" s="88"/>
      <c r="AD18" s="88"/>
      <c r="AE18" s="88"/>
      <c r="AF18" s="88"/>
      <c r="AG18" s="88"/>
      <c r="AH18" s="88"/>
      <c r="AI18" s="88"/>
      <c r="AJ18" s="88"/>
      <c r="AK18" s="88"/>
      <c r="AL18" s="88"/>
      <c r="AM18" s="88"/>
      <c r="AN18" s="88"/>
      <c r="AO18" s="88"/>
      <c r="AP18" s="88"/>
      <c r="AQ18" s="88"/>
      <c r="AR18" s="88"/>
      <c r="AS18" s="88"/>
      <c r="AT18" s="88"/>
      <c r="AU18" s="88"/>
      <c r="AV18" s="88"/>
      <c r="AW18" s="88"/>
      <c r="AX18" s="88"/>
      <c r="AY18" s="88"/>
      <c r="AZ18" s="88"/>
      <c r="BA18" s="88"/>
      <c r="BB18" s="88"/>
      <c r="BC18" s="88"/>
      <c r="BD18" s="88"/>
      <c r="BE18" s="88"/>
      <c r="BF18" s="88"/>
      <c r="BG18" s="88"/>
      <c r="BH18" s="88"/>
      <c r="BI18" s="88"/>
      <c r="BJ18" s="88"/>
      <c r="BK18" s="88"/>
      <c r="BL18" s="88"/>
      <c r="BM18" s="88"/>
      <c r="BN18" s="88"/>
      <c r="BO18" s="88"/>
      <c r="BP18" s="88"/>
      <c r="BQ18" s="88"/>
      <c r="BR18" s="88"/>
      <c r="BS18" s="88"/>
      <c r="BT18" s="88"/>
      <c r="BU18" s="88"/>
      <c r="BV18" s="88"/>
      <c r="BW18" s="88"/>
      <c r="BX18" s="88"/>
      <c r="BY18" s="88"/>
      <c r="BZ18" s="88"/>
      <c r="CA18" s="88"/>
      <c r="CB18" s="88"/>
      <c r="CC18" s="88"/>
      <c r="CD18" s="88"/>
      <c r="CE18" s="88"/>
      <c r="CF18" s="88"/>
      <c r="CG18" s="88"/>
      <c r="CH18" s="88"/>
      <c r="CI18" s="88"/>
      <c r="CJ18" s="88"/>
      <c r="CK18" s="88"/>
      <c r="CL18" s="88"/>
      <c r="CM18" s="88"/>
      <c r="CN18" s="88"/>
      <c r="CO18" s="88"/>
      <c r="CP18" s="88"/>
      <c r="CQ18" s="88"/>
      <c r="CR18" s="88"/>
      <c r="CS18" s="88"/>
      <c r="CT18" s="88"/>
      <c r="CU18" s="88"/>
      <c r="CV18" s="88"/>
      <c r="CW18" s="88"/>
      <c r="CX18" s="88"/>
      <c r="CY18" s="88"/>
      <c r="CZ18" s="88"/>
      <c r="DA18" s="88"/>
      <c r="DB18" s="88"/>
      <c r="DC18" s="88"/>
      <c r="DD18" s="88"/>
      <c r="DE18" s="88"/>
      <c r="DF18" s="88"/>
      <c r="DG18" s="88"/>
      <c r="DH18" s="88"/>
      <c r="DI18" s="88"/>
      <c r="DJ18" s="88"/>
      <c r="DK18" s="88"/>
      <c r="DL18" s="88"/>
      <c r="DM18" s="88"/>
      <c r="DN18" s="88"/>
      <c r="DO18" s="88"/>
      <c r="DP18" s="88"/>
      <c r="DQ18" s="88"/>
      <c r="DR18" s="88"/>
      <c r="DS18" s="88"/>
      <c r="DT18" s="88"/>
      <c r="DU18" s="88"/>
      <c r="DV18" s="88"/>
      <c r="DW18" s="88"/>
      <c r="DX18" s="88"/>
      <c r="DY18" s="88"/>
      <c r="DZ18" s="88"/>
      <c r="EA18" s="88"/>
      <c r="EB18" s="88"/>
      <c r="EC18" s="88"/>
      <c r="ED18" s="88"/>
      <c r="EE18" s="88"/>
      <c r="EF18" s="88"/>
      <c r="EG18" s="88"/>
      <c r="EH18" s="88"/>
      <c r="EI18" s="88"/>
      <c r="EJ18" s="88"/>
      <c r="EK18" s="88"/>
      <c r="EL18" s="88"/>
      <c r="EM18" s="88"/>
      <c r="EN18" s="88"/>
      <c r="EO18" s="88"/>
      <c r="EP18" s="88"/>
      <c r="EQ18" s="88"/>
      <c r="ER18" s="88"/>
      <c r="ES18" s="88"/>
      <c r="ET18" s="88"/>
      <c r="EU18" s="88"/>
      <c r="EV18" s="88"/>
      <c r="EW18" s="88"/>
      <c r="EX18" s="88"/>
      <c r="EY18" s="88"/>
      <c r="EZ18" s="88"/>
      <c r="FA18" s="88"/>
      <c r="FB18" s="88"/>
      <c r="FC18" s="88"/>
      <c r="FD18" s="88"/>
      <c r="FE18" s="88"/>
      <c r="FF18" s="88"/>
      <c r="FG18" s="88"/>
      <c r="FH18" s="88"/>
      <c r="FI18" s="88"/>
      <c r="FJ18" s="88"/>
      <c r="FK18" s="88"/>
      <c r="FL18" s="88"/>
      <c r="FM18" s="88"/>
      <c r="FN18" s="88"/>
      <c r="FO18" s="88"/>
      <c r="FP18" s="88"/>
      <c r="FQ18" s="88"/>
      <c r="FR18" s="88"/>
      <c r="FS18" s="88"/>
      <c r="FT18" s="88"/>
      <c r="FU18" s="88"/>
      <c r="FV18" s="88"/>
      <c r="FW18" s="88"/>
      <c r="FX18" s="88"/>
      <c r="FY18" s="88"/>
      <c r="FZ18" s="88"/>
      <c r="GA18" s="88"/>
      <c r="GB18" s="88"/>
      <c r="GC18" s="88"/>
      <c r="GD18" s="88"/>
      <c r="GE18" s="88"/>
      <c r="GF18" s="88"/>
      <c r="GG18" s="88"/>
      <c r="GH18" s="88"/>
      <c r="GI18" s="88"/>
      <c r="GJ18" s="88"/>
      <c r="GK18" s="88"/>
      <c r="GL18" s="88"/>
      <c r="GM18" s="88"/>
      <c r="GN18" s="88"/>
      <c r="GO18" s="88"/>
      <c r="GP18" s="88"/>
      <c r="GQ18" s="88"/>
      <c r="GR18" s="88"/>
      <c r="GS18" s="88"/>
    </row>
    <row r="19" spans="1:201 16384:16384" s="92" customFormat="1" ht="21.75" customHeight="1" x14ac:dyDescent="0.2">
      <c r="A19" s="90" t="s">
        <v>115</v>
      </c>
      <c r="B19" s="91"/>
      <c r="C19" s="91"/>
      <c r="D19" s="91"/>
      <c r="E19" s="91"/>
      <c r="F19" s="91"/>
      <c r="G19" s="91"/>
      <c r="H19" s="91"/>
      <c r="I19" s="91"/>
      <c r="J19" s="91"/>
      <c r="K19" s="91"/>
      <c r="L19" s="91"/>
      <c r="M19" s="91"/>
      <c r="N19" s="91"/>
      <c r="O19" s="91"/>
      <c r="P19" s="91"/>
      <c r="Q19" s="91"/>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c r="AX19" s="91"/>
      <c r="AY19" s="91"/>
      <c r="AZ19" s="91"/>
      <c r="BA19" s="91"/>
      <c r="BB19" s="91"/>
      <c r="BC19" s="91"/>
      <c r="BD19" s="91"/>
      <c r="BE19" s="91"/>
      <c r="BF19" s="91"/>
      <c r="BG19" s="91"/>
      <c r="BH19" s="91"/>
      <c r="BI19" s="91"/>
      <c r="BJ19" s="91"/>
      <c r="BK19" s="91"/>
      <c r="BL19" s="91"/>
      <c r="BM19" s="91"/>
      <c r="BN19" s="91"/>
      <c r="BO19" s="91"/>
      <c r="BP19" s="91"/>
      <c r="BQ19" s="91"/>
      <c r="BR19" s="91"/>
      <c r="BS19" s="91"/>
      <c r="BT19" s="91"/>
      <c r="BU19" s="91"/>
      <c r="BV19" s="91"/>
      <c r="BW19" s="91"/>
      <c r="BX19" s="91"/>
      <c r="BY19" s="91"/>
      <c r="BZ19" s="91"/>
      <c r="CA19" s="91"/>
      <c r="CB19" s="91"/>
      <c r="CC19" s="91"/>
      <c r="CD19" s="91"/>
      <c r="CE19" s="91"/>
      <c r="CF19" s="91"/>
      <c r="CG19" s="91"/>
      <c r="CH19" s="91"/>
      <c r="CI19" s="91"/>
      <c r="CJ19" s="91"/>
      <c r="CK19" s="91"/>
      <c r="CL19" s="91"/>
      <c r="CM19" s="91"/>
      <c r="CN19" s="91"/>
      <c r="CO19" s="91"/>
      <c r="CP19" s="91"/>
      <c r="CQ19" s="91"/>
      <c r="CR19" s="91"/>
      <c r="CS19" s="91"/>
      <c r="CT19" s="91"/>
      <c r="CU19" s="91"/>
      <c r="CV19" s="91"/>
      <c r="CW19" s="91"/>
      <c r="CX19" s="91"/>
      <c r="CY19" s="91"/>
      <c r="CZ19" s="91"/>
      <c r="DA19" s="91"/>
      <c r="DB19" s="91"/>
      <c r="DC19" s="91"/>
      <c r="DD19" s="91"/>
      <c r="DE19" s="91"/>
      <c r="DF19" s="91"/>
      <c r="DG19" s="91"/>
      <c r="DH19" s="91"/>
      <c r="DI19" s="91"/>
      <c r="DJ19" s="91"/>
      <c r="DK19" s="91"/>
      <c r="DL19" s="91"/>
      <c r="DM19" s="91"/>
      <c r="DN19" s="91"/>
      <c r="DO19" s="91"/>
      <c r="DP19" s="91"/>
      <c r="DQ19" s="91"/>
      <c r="DR19" s="91"/>
      <c r="DS19" s="91"/>
      <c r="DT19" s="91"/>
      <c r="DU19" s="91"/>
      <c r="DV19" s="91"/>
      <c r="DW19" s="91"/>
      <c r="DX19" s="91"/>
      <c r="DY19" s="91"/>
      <c r="DZ19" s="91"/>
      <c r="EA19" s="91"/>
      <c r="EB19" s="91"/>
      <c r="EC19" s="91"/>
      <c r="ED19" s="91"/>
      <c r="EE19" s="91"/>
      <c r="EF19" s="91"/>
      <c r="EG19" s="91"/>
      <c r="EH19" s="91"/>
      <c r="EI19" s="91"/>
      <c r="EJ19" s="91"/>
      <c r="EK19" s="91"/>
      <c r="EL19" s="91"/>
      <c r="EM19" s="91"/>
      <c r="EN19" s="91"/>
      <c r="EO19" s="91"/>
      <c r="EP19" s="91"/>
      <c r="EQ19" s="91"/>
      <c r="ER19" s="91"/>
      <c r="ES19" s="91"/>
      <c r="ET19" s="91"/>
      <c r="EU19" s="91"/>
      <c r="EV19" s="91"/>
      <c r="EW19" s="91"/>
      <c r="EX19" s="91"/>
      <c r="EY19" s="91"/>
      <c r="EZ19" s="91"/>
      <c r="FA19" s="91"/>
      <c r="FB19" s="91"/>
      <c r="FC19" s="91"/>
      <c r="FD19" s="91"/>
      <c r="FE19" s="91"/>
      <c r="FF19" s="91"/>
      <c r="FG19" s="91"/>
      <c r="FH19" s="91"/>
      <c r="FI19" s="91"/>
      <c r="FJ19" s="91"/>
      <c r="FK19" s="91"/>
      <c r="FL19" s="91"/>
      <c r="FM19" s="91"/>
      <c r="FN19" s="91"/>
      <c r="FO19" s="91"/>
      <c r="FP19" s="91"/>
      <c r="FQ19" s="91"/>
      <c r="FR19" s="91"/>
      <c r="FS19" s="91"/>
      <c r="FT19" s="91"/>
      <c r="FU19" s="91"/>
      <c r="FV19" s="91"/>
      <c r="FW19" s="91"/>
      <c r="FX19" s="91"/>
      <c r="FY19" s="91"/>
      <c r="FZ19" s="91"/>
      <c r="GA19" s="91"/>
      <c r="GB19" s="91"/>
      <c r="GC19" s="91"/>
      <c r="GD19" s="91"/>
      <c r="GE19" s="91"/>
      <c r="GF19" s="91"/>
      <c r="GG19" s="91"/>
      <c r="GH19" s="91"/>
      <c r="GI19" s="91"/>
      <c r="GJ19" s="91"/>
      <c r="GK19" s="91"/>
      <c r="GL19" s="91"/>
      <c r="GM19" s="91"/>
      <c r="GN19" s="91"/>
      <c r="GO19" s="91"/>
      <c r="GP19" s="91"/>
      <c r="GQ19" s="91"/>
      <c r="GR19" s="91"/>
      <c r="GS19" s="91"/>
      <c r="XFD19"/>
    </row>
    <row r="20" spans="1:201 16384:16384" ht="21.75" customHeight="1" x14ac:dyDescent="0.2">
      <c r="A20" s="85" t="s">
        <v>102</v>
      </c>
      <c r="B20" s="86"/>
      <c r="C20" s="86"/>
      <c r="D20" s="86"/>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86"/>
      <c r="AE20" s="86"/>
      <c r="AF20" s="86"/>
      <c r="AG20" s="86"/>
      <c r="AH20" s="86"/>
      <c r="AI20" s="86"/>
      <c r="AJ20" s="86"/>
      <c r="AK20" s="86"/>
      <c r="AL20" s="86"/>
      <c r="AM20" s="86"/>
      <c r="AN20" s="86"/>
      <c r="AO20" s="86"/>
      <c r="AP20" s="86"/>
      <c r="AQ20" s="86"/>
      <c r="AR20" s="86"/>
      <c r="AS20" s="86"/>
      <c r="AT20" s="86"/>
      <c r="AU20" s="86"/>
      <c r="AV20" s="86"/>
      <c r="AW20" s="86"/>
      <c r="AX20" s="86"/>
      <c r="AY20" s="86"/>
      <c r="AZ20" s="86"/>
      <c r="BA20" s="86"/>
      <c r="BB20" s="86"/>
      <c r="BC20" s="86"/>
      <c r="BD20" s="86"/>
      <c r="BE20" s="86"/>
      <c r="BF20" s="86"/>
      <c r="BG20" s="86"/>
      <c r="BH20" s="86"/>
      <c r="BI20" s="86"/>
      <c r="BJ20" s="86"/>
      <c r="BK20" s="86"/>
      <c r="BL20" s="86"/>
      <c r="BM20" s="86"/>
      <c r="BN20" s="86"/>
      <c r="BO20" s="86"/>
      <c r="BP20" s="86"/>
      <c r="BQ20" s="86"/>
      <c r="BR20" s="86"/>
      <c r="BS20" s="86"/>
      <c r="BT20" s="86"/>
      <c r="BU20" s="86"/>
      <c r="BV20" s="86"/>
      <c r="BW20" s="86"/>
      <c r="BX20" s="86"/>
      <c r="BY20" s="86"/>
      <c r="BZ20" s="86"/>
      <c r="CA20" s="86"/>
      <c r="CB20" s="86"/>
      <c r="CC20" s="86"/>
      <c r="CD20" s="86"/>
      <c r="CE20" s="86"/>
      <c r="CF20" s="86"/>
      <c r="CG20" s="86"/>
      <c r="CH20" s="86"/>
      <c r="CI20" s="86"/>
      <c r="CJ20" s="86"/>
      <c r="CK20" s="86"/>
      <c r="CL20" s="86"/>
      <c r="CM20" s="86"/>
      <c r="CN20" s="86"/>
      <c r="CO20" s="86"/>
      <c r="CP20" s="86"/>
      <c r="CQ20" s="86"/>
      <c r="CR20" s="86"/>
      <c r="CS20" s="86"/>
      <c r="CT20" s="86"/>
      <c r="CU20" s="86"/>
      <c r="CV20" s="86"/>
      <c r="CW20" s="86"/>
      <c r="CX20" s="86"/>
      <c r="CY20" s="86"/>
      <c r="CZ20" s="86"/>
      <c r="DA20" s="86"/>
      <c r="DB20" s="86"/>
      <c r="DC20" s="86"/>
      <c r="DD20" s="86"/>
      <c r="DE20" s="86"/>
      <c r="DF20" s="86"/>
      <c r="DG20" s="86"/>
      <c r="DH20" s="86"/>
      <c r="DI20" s="86"/>
      <c r="DJ20" s="86"/>
      <c r="DK20" s="86"/>
      <c r="DL20" s="86"/>
      <c r="DM20" s="86"/>
      <c r="DN20" s="86"/>
      <c r="DO20" s="86"/>
      <c r="DP20" s="86"/>
      <c r="DQ20" s="86"/>
      <c r="DR20" s="86"/>
      <c r="DS20" s="86"/>
      <c r="DT20" s="86"/>
      <c r="DU20" s="86"/>
      <c r="DV20" s="86"/>
      <c r="DW20" s="86"/>
      <c r="DX20" s="86"/>
      <c r="DY20" s="86"/>
      <c r="DZ20" s="86"/>
      <c r="EA20" s="86"/>
      <c r="EB20" s="86"/>
      <c r="EC20" s="86"/>
      <c r="ED20" s="86"/>
      <c r="EE20" s="86"/>
      <c r="EF20" s="86"/>
      <c r="EG20" s="86"/>
      <c r="EH20" s="86"/>
      <c r="EI20" s="86"/>
      <c r="EJ20" s="86"/>
      <c r="EK20" s="86"/>
      <c r="EL20" s="86"/>
      <c r="EM20" s="86"/>
      <c r="EN20" s="86"/>
      <c r="EO20" s="86"/>
      <c r="EP20" s="86"/>
      <c r="EQ20" s="86"/>
      <c r="ER20" s="86"/>
      <c r="ES20" s="86"/>
      <c r="ET20" s="86"/>
      <c r="EU20" s="86"/>
      <c r="EV20" s="86"/>
      <c r="EW20" s="86"/>
      <c r="EX20" s="86"/>
      <c r="EY20" s="86"/>
      <c r="EZ20" s="86"/>
      <c r="FA20" s="86"/>
      <c r="FB20" s="86"/>
      <c r="FC20" s="86"/>
      <c r="FD20" s="86"/>
      <c r="FE20" s="86"/>
      <c r="FF20" s="86"/>
      <c r="FG20" s="86"/>
      <c r="FH20" s="86"/>
      <c r="FI20" s="86"/>
      <c r="FJ20" s="86"/>
      <c r="FK20" s="86"/>
      <c r="FL20" s="86"/>
      <c r="FM20" s="86"/>
      <c r="FN20" s="86"/>
      <c r="FO20" s="86"/>
      <c r="FP20" s="86"/>
      <c r="FQ20" s="86"/>
      <c r="FR20" s="86"/>
      <c r="FS20" s="86"/>
      <c r="FT20" s="86"/>
      <c r="FU20" s="86"/>
      <c r="FV20" s="86"/>
      <c r="FW20" s="86"/>
      <c r="FX20" s="86"/>
      <c r="FY20" s="86"/>
      <c r="FZ20" s="86"/>
      <c r="GA20" s="86"/>
      <c r="GB20" s="86"/>
      <c r="GC20" s="86"/>
      <c r="GD20" s="86"/>
      <c r="GE20" s="86"/>
      <c r="GF20" s="86"/>
      <c r="GG20" s="86"/>
      <c r="GH20" s="86"/>
      <c r="GI20" s="86"/>
      <c r="GJ20" s="86"/>
      <c r="GK20" s="86"/>
      <c r="GL20" s="86"/>
      <c r="GM20" s="86"/>
      <c r="GN20" s="86"/>
      <c r="GO20" s="86"/>
      <c r="GP20" s="86"/>
      <c r="GQ20" s="86"/>
      <c r="GR20" s="86"/>
      <c r="GS20" s="86"/>
      <c r="XFD20" s="92"/>
    </row>
    <row r="21" spans="1:201 16384:16384" s="92" customFormat="1" ht="21.75" customHeight="1" x14ac:dyDescent="0.2">
      <c r="A21" s="93" t="s">
        <v>114</v>
      </c>
      <c r="B21" s="88"/>
      <c r="C21" s="88"/>
      <c r="D21" s="88"/>
      <c r="E21" s="88"/>
      <c r="F21" s="88"/>
      <c r="G21" s="88"/>
      <c r="H21" s="88"/>
      <c r="I21" s="88"/>
      <c r="J21" s="88"/>
      <c r="K21" s="88"/>
      <c r="L21" s="88"/>
      <c r="M21" s="88"/>
      <c r="N21" s="88"/>
      <c r="O21" s="88"/>
      <c r="P21" s="88"/>
      <c r="Q21" s="88"/>
      <c r="R21" s="88"/>
      <c r="S21" s="88"/>
      <c r="T21" s="88"/>
      <c r="U21" s="88"/>
      <c r="V21" s="88"/>
      <c r="W21" s="88"/>
      <c r="X21" s="88"/>
      <c r="Y21" s="88"/>
      <c r="Z21" s="88"/>
      <c r="AA21" s="88"/>
      <c r="AB21" s="88"/>
      <c r="AC21" s="88"/>
      <c r="AD21" s="88"/>
      <c r="AE21" s="88"/>
      <c r="AF21" s="88"/>
      <c r="AG21" s="88"/>
      <c r="AH21" s="88"/>
      <c r="AI21" s="88"/>
      <c r="AJ21" s="88"/>
      <c r="AK21" s="88"/>
      <c r="AL21" s="88"/>
      <c r="AM21" s="88"/>
      <c r="AN21" s="88"/>
      <c r="AO21" s="88"/>
      <c r="AP21" s="88"/>
      <c r="AQ21" s="88"/>
      <c r="AR21" s="88"/>
      <c r="AS21" s="88"/>
      <c r="AT21" s="88"/>
      <c r="AU21" s="88"/>
      <c r="AV21" s="88"/>
      <c r="AW21" s="88"/>
      <c r="AX21" s="88"/>
      <c r="AY21" s="88"/>
      <c r="AZ21" s="88"/>
      <c r="BA21" s="88"/>
      <c r="BB21" s="88"/>
      <c r="BC21" s="88"/>
      <c r="BD21" s="88"/>
      <c r="BE21" s="88"/>
      <c r="BF21" s="88"/>
      <c r="BG21" s="88"/>
      <c r="BH21" s="88"/>
      <c r="BI21" s="88"/>
      <c r="BJ21" s="88"/>
      <c r="BK21" s="88"/>
      <c r="BL21" s="88"/>
      <c r="BM21" s="88"/>
      <c r="BN21" s="88"/>
      <c r="BO21" s="88"/>
      <c r="BP21" s="88"/>
      <c r="BQ21" s="88"/>
      <c r="BR21" s="88"/>
      <c r="BS21" s="88"/>
      <c r="BT21" s="88"/>
      <c r="BU21" s="88"/>
      <c r="BV21" s="88"/>
      <c r="BW21" s="88"/>
      <c r="BX21" s="88"/>
      <c r="BY21" s="88"/>
      <c r="BZ21" s="88"/>
      <c r="CA21" s="88"/>
      <c r="CB21" s="88"/>
      <c r="CC21" s="88"/>
      <c r="CD21" s="88"/>
      <c r="CE21" s="88"/>
      <c r="CF21" s="88"/>
      <c r="CG21" s="88"/>
      <c r="CH21" s="88"/>
      <c r="CI21" s="88"/>
      <c r="CJ21" s="88"/>
      <c r="CK21" s="88"/>
      <c r="CL21" s="88"/>
      <c r="CM21" s="88"/>
      <c r="CN21" s="88"/>
      <c r="CO21" s="88"/>
      <c r="CP21" s="88"/>
      <c r="CQ21" s="88"/>
      <c r="CR21" s="88"/>
      <c r="CS21" s="88"/>
      <c r="CT21" s="88"/>
      <c r="CU21" s="88"/>
      <c r="CV21" s="88"/>
      <c r="CW21" s="88"/>
      <c r="CX21" s="88"/>
      <c r="CY21" s="88"/>
      <c r="CZ21" s="88"/>
      <c r="DA21" s="88"/>
      <c r="DB21" s="88"/>
      <c r="DC21" s="88"/>
      <c r="DD21" s="88"/>
      <c r="DE21" s="88"/>
      <c r="DF21" s="88"/>
      <c r="DG21" s="88"/>
      <c r="DH21" s="88"/>
      <c r="DI21" s="88"/>
      <c r="DJ21" s="88"/>
      <c r="DK21" s="88"/>
      <c r="DL21" s="88"/>
      <c r="DM21" s="88"/>
      <c r="DN21" s="88"/>
      <c r="DO21" s="88"/>
      <c r="DP21" s="88"/>
      <c r="DQ21" s="88"/>
      <c r="DR21" s="88"/>
      <c r="DS21" s="88"/>
      <c r="DT21" s="88"/>
      <c r="DU21" s="88"/>
      <c r="DV21" s="88"/>
      <c r="DW21" s="88"/>
      <c r="DX21" s="88"/>
      <c r="DY21" s="88"/>
      <c r="DZ21" s="88"/>
      <c r="EA21" s="88"/>
      <c r="EB21" s="88"/>
      <c r="EC21" s="88"/>
      <c r="ED21" s="88"/>
      <c r="EE21" s="88"/>
      <c r="EF21" s="88"/>
      <c r="EG21" s="88"/>
      <c r="EH21" s="88"/>
      <c r="EI21" s="88"/>
      <c r="EJ21" s="88"/>
      <c r="EK21" s="88"/>
      <c r="EL21" s="88"/>
      <c r="EM21" s="88"/>
      <c r="EN21" s="88"/>
      <c r="EO21" s="88"/>
      <c r="EP21" s="88"/>
      <c r="EQ21" s="88"/>
      <c r="ER21" s="88"/>
      <c r="ES21" s="88"/>
      <c r="ET21" s="88"/>
      <c r="EU21" s="88"/>
      <c r="EV21" s="88"/>
      <c r="EW21" s="88"/>
      <c r="EX21" s="88"/>
      <c r="EY21" s="88"/>
      <c r="EZ21" s="88"/>
      <c r="FA21" s="88"/>
      <c r="FB21" s="88"/>
      <c r="FC21" s="88"/>
      <c r="FD21" s="88"/>
      <c r="FE21" s="88"/>
      <c r="FF21" s="88"/>
      <c r="FG21" s="88"/>
      <c r="FH21" s="88"/>
      <c r="FI21" s="88"/>
      <c r="FJ21" s="88"/>
      <c r="FK21" s="88"/>
      <c r="FL21" s="88"/>
      <c r="FM21" s="88"/>
      <c r="FN21" s="88"/>
      <c r="FO21" s="88"/>
      <c r="FP21" s="88"/>
      <c r="FQ21" s="88"/>
      <c r="FR21" s="88"/>
      <c r="FS21" s="88"/>
      <c r="FT21" s="88"/>
      <c r="FU21" s="88"/>
      <c r="FV21" s="88"/>
      <c r="FW21" s="88"/>
      <c r="FX21" s="88"/>
      <c r="FY21" s="88"/>
      <c r="FZ21" s="88"/>
      <c r="GA21" s="88"/>
      <c r="GB21" s="88"/>
      <c r="GC21" s="88"/>
      <c r="GD21" s="88"/>
      <c r="GE21" s="88"/>
      <c r="GF21" s="88"/>
      <c r="GG21" s="88"/>
      <c r="GH21" s="88"/>
      <c r="GI21" s="88"/>
      <c r="GJ21" s="88"/>
      <c r="GK21" s="88"/>
      <c r="GL21" s="88"/>
      <c r="GM21" s="88"/>
      <c r="GN21" s="88"/>
      <c r="GO21" s="88"/>
      <c r="GP21" s="88"/>
      <c r="GQ21" s="88"/>
      <c r="GR21" s="88"/>
      <c r="GS21" s="88"/>
    </row>
    <row r="22" spans="1:201 16384:16384" s="92" customFormat="1" ht="21.75" customHeight="1" x14ac:dyDescent="0.2">
      <c r="A22" s="94" t="s">
        <v>115</v>
      </c>
      <c r="B22" s="91"/>
      <c r="C22" s="91"/>
      <c r="D22" s="91"/>
      <c r="E22" s="91"/>
      <c r="F22" s="91"/>
      <c r="G22" s="91"/>
      <c r="H22" s="91"/>
      <c r="I22" s="91"/>
      <c r="J22" s="91"/>
      <c r="K22" s="91"/>
      <c r="L22" s="91"/>
      <c r="M22" s="91"/>
      <c r="N22" s="91"/>
      <c r="O22" s="91"/>
      <c r="P22" s="91"/>
      <c r="Q22" s="91"/>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c r="AX22" s="91"/>
      <c r="AY22" s="91"/>
      <c r="AZ22" s="91"/>
      <c r="BA22" s="91"/>
      <c r="BB22" s="91"/>
      <c r="BC22" s="91"/>
      <c r="BD22" s="91"/>
      <c r="BE22" s="91"/>
      <c r="BF22" s="91"/>
      <c r="BG22" s="91"/>
      <c r="BH22" s="91"/>
      <c r="BI22" s="91"/>
      <c r="BJ22" s="91"/>
      <c r="BK22" s="91"/>
      <c r="BL22" s="91"/>
      <c r="BM22" s="91"/>
      <c r="BN22" s="91"/>
      <c r="BO22" s="91"/>
      <c r="BP22" s="91"/>
      <c r="BQ22" s="91"/>
      <c r="BR22" s="91"/>
      <c r="BS22" s="91"/>
      <c r="BT22" s="91"/>
      <c r="BU22" s="91"/>
      <c r="BV22" s="91"/>
      <c r="BW22" s="91"/>
      <c r="BX22" s="91"/>
      <c r="BY22" s="91"/>
      <c r="BZ22" s="91"/>
      <c r="CA22" s="91"/>
      <c r="CB22" s="91"/>
      <c r="CC22" s="91"/>
      <c r="CD22" s="91"/>
      <c r="CE22" s="91"/>
      <c r="CF22" s="91"/>
      <c r="CG22" s="91"/>
      <c r="CH22" s="91"/>
      <c r="CI22" s="91"/>
      <c r="CJ22" s="91"/>
      <c r="CK22" s="91"/>
      <c r="CL22" s="91"/>
      <c r="CM22" s="91"/>
      <c r="CN22" s="91"/>
      <c r="CO22" s="91"/>
      <c r="CP22" s="91"/>
      <c r="CQ22" s="91"/>
      <c r="CR22" s="91"/>
      <c r="CS22" s="91"/>
      <c r="CT22" s="91"/>
      <c r="CU22" s="91"/>
      <c r="CV22" s="91"/>
      <c r="CW22" s="91"/>
      <c r="CX22" s="91"/>
      <c r="CY22" s="91"/>
      <c r="CZ22" s="91"/>
      <c r="DA22" s="91"/>
      <c r="DB22" s="91"/>
      <c r="DC22" s="91"/>
      <c r="DD22" s="91"/>
      <c r="DE22" s="91"/>
      <c r="DF22" s="91"/>
      <c r="DG22" s="91"/>
      <c r="DH22" s="91"/>
      <c r="DI22" s="91"/>
      <c r="DJ22" s="91"/>
      <c r="DK22" s="91"/>
      <c r="DL22" s="91"/>
      <c r="DM22" s="91"/>
      <c r="DN22" s="91"/>
      <c r="DO22" s="91"/>
      <c r="DP22" s="91"/>
      <c r="DQ22" s="91"/>
      <c r="DR22" s="91"/>
      <c r="DS22" s="91"/>
      <c r="DT22" s="91"/>
      <c r="DU22" s="91"/>
      <c r="DV22" s="91"/>
      <c r="DW22" s="91"/>
      <c r="DX22" s="91"/>
      <c r="DY22" s="91"/>
      <c r="DZ22" s="91"/>
      <c r="EA22" s="91"/>
      <c r="EB22" s="91"/>
      <c r="EC22" s="91"/>
      <c r="ED22" s="91"/>
      <c r="EE22" s="91"/>
      <c r="EF22" s="91"/>
      <c r="EG22" s="91"/>
      <c r="EH22" s="91"/>
      <c r="EI22" s="91"/>
      <c r="EJ22" s="91"/>
      <c r="EK22" s="91"/>
      <c r="EL22" s="91"/>
      <c r="EM22" s="91"/>
      <c r="EN22" s="91"/>
      <c r="EO22" s="91"/>
      <c r="EP22" s="91"/>
      <c r="EQ22" s="91"/>
      <c r="ER22" s="91"/>
      <c r="ES22" s="91"/>
      <c r="ET22" s="91"/>
      <c r="EU22" s="91"/>
      <c r="EV22" s="91"/>
      <c r="EW22" s="91"/>
      <c r="EX22" s="91"/>
      <c r="EY22" s="91"/>
      <c r="EZ22" s="91"/>
      <c r="FA22" s="91"/>
      <c r="FB22" s="91"/>
      <c r="FC22" s="91"/>
      <c r="FD22" s="91"/>
      <c r="FE22" s="91"/>
      <c r="FF22" s="91"/>
      <c r="FG22" s="91"/>
      <c r="FH22" s="91"/>
      <c r="FI22" s="91"/>
      <c r="FJ22" s="91"/>
      <c r="FK22" s="91"/>
      <c r="FL22" s="91"/>
      <c r="FM22" s="91"/>
      <c r="FN22" s="91"/>
      <c r="FO22" s="91"/>
      <c r="FP22" s="91"/>
      <c r="FQ22" s="91"/>
      <c r="FR22" s="91"/>
      <c r="FS22" s="91"/>
      <c r="FT22" s="91"/>
      <c r="FU22" s="91"/>
      <c r="FV22" s="91"/>
      <c r="FW22" s="91"/>
      <c r="FX22" s="91"/>
      <c r="FY22" s="91"/>
      <c r="FZ22" s="91"/>
      <c r="GA22" s="91"/>
      <c r="GB22" s="91"/>
      <c r="GC22" s="91"/>
      <c r="GD22" s="91"/>
      <c r="GE22" s="91"/>
      <c r="GF22" s="91"/>
      <c r="GG22" s="91"/>
      <c r="GH22" s="91"/>
      <c r="GI22" s="91"/>
      <c r="GJ22" s="91"/>
      <c r="GK22" s="91"/>
      <c r="GL22" s="91"/>
      <c r="GM22" s="91"/>
      <c r="GN22" s="91"/>
      <c r="GO22" s="91"/>
      <c r="GP22" s="91"/>
      <c r="GQ22" s="91"/>
      <c r="GR22" s="91"/>
      <c r="GS22" s="91"/>
      <c r="XFD22"/>
    </row>
    <row r="23" spans="1:201 16384:16384" ht="21.75" customHeight="1" x14ac:dyDescent="0.2">
      <c r="A23" s="85" t="s">
        <v>103</v>
      </c>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86"/>
      <c r="AE23" s="86"/>
      <c r="AF23" s="86"/>
      <c r="AG23" s="86"/>
      <c r="AH23" s="86"/>
      <c r="AI23" s="86"/>
      <c r="AJ23" s="86"/>
      <c r="AK23" s="86"/>
      <c r="AL23" s="86"/>
      <c r="AM23" s="86"/>
      <c r="AN23" s="86"/>
      <c r="AO23" s="86"/>
      <c r="AP23" s="86"/>
      <c r="AQ23" s="86"/>
      <c r="AR23" s="86"/>
      <c r="AS23" s="86"/>
      <c r="AT23" s="86"/>
      <c r="AU23" s="86"/>
      <c r="AV23" s="86"/>
      <c r="AW23" s="86"/>
      <c r="AX23" s="86"/>
      <c r="AY23" s="86"/>
      <c r="AZ23" s="86"/>
      <c r="BA23" s="86"/>
      <c r="BB23" s="86"/>
      <c r="BC23" s="86"/>
      <c r="BD23" s="86"/>
      <c r="BE23" s="86"/>
      <c r="BF23" s="86"/>
      <c r="BG23" s="86"/>
      <c r="BH23" s="86"/>
      <c r="BI23" s="86"/>
      <c r="BJ23" s="86"/>
      <c r="BK23" s="86"/>
      <c r="BL23" s="86"/>
      <c r="BM23" s="86"/>
      <c r="BN23" s="86"/>
      <c r="BO23" s="86"/>
      <c r="BP23" s="86"/>
      <c r="BQ23" s="86"/>
      <c r="BR23" s="86"/>
      <c r="BS23" s="86"/>
      <c r="BT23" s="86"/>
      <c r="BU23" s="86"/>
      <c r="BV23" s="86"/>
      <c r="BW23" s="86"/>
      <c r="BX23" s="86"/>
      <c r="BY23" s="86"/>
      <c r="BZ23" s="86"/>
      <c r="CA23" s="86"/>
      <c r="CB23" s="86"/>
      <c r="CC23" s="86"/>
      <c r="CD23" s="86"/>
      <c r="CE23" s="86"/>
      <c r="CF23" s="86"/>
      <c r="CG23" s="86"/>
      <c r="CH23" s="86"/>
      <c r="CI23" s="86"/>
      <c r="CJ23" s="86"/>
      <c r="CK23" s="86"/>
      <c r="CL23" s="86"/>
      <c r="CM23" s="86"/>
      <c r="CN23" s="86"/>
      <c r="CO23" s="86"/>
      <c r="CP23" s="86"/>
      <c r="CQ23" s="86"/>
      <c r="CR23" s="86"/>
      <c r="CS23" s="86"/>
      <c r="CT23" s="86"/>
      <c r="CU23" s="86"/>
      <c r="CV23" s="86"/>
      <c r="CW23" s="86"/>
      <c r="CX23" s="86"/>
      <c r="CY23" s="86"/>
      <c r="CZ23" s="86"/>
      <c r="DA23" s="86"/>
      <c r="DB23" s="86"/>
      <c r="DC23" s="86"/>
      <c r="DD23" s="86"/>
      <c r="DE23" s="86"/>
      <c r="DF23" s="86"/>
      <c r="DG23" s="86"/>
      <c r="DH23" s="86"/>
      <c r="DI23" s="86"/>
      <c r="DJ23" s="86"/>
      <c r="DK23" s="86"/>
      <c r="DL23" s="86"/>
      <c r="DM23" s="86"/>
      <c r="DN23" s="86"/>
      <c r="DO23" s="86"/>
      <c r="DP23" s="86"/>
      <c r="DQ23" s="86"/>
      <c r="DR23" s="86"/>
      <c r="DS23" s="86"/>
      <c r="DT23" s="86"/>
      <c r="DU23" s="86"/>
      <c r="DV23" s="86"/>
      <c r="DW23" s="86"/>
      <c r="DX23" s="86"/>
      <c r="DY23" s="86"/>
      <c r="DZ23" s="86"/>
      <c r="EA23" s="86"/>
      <c r="EB23" s="86"/>
      <c r="EC23" s="86"/>
      <c r="ED23" s="86"/>
      <c r="EE23" s="86"/>
      <c r="EF23" s="86"/>
      <c r="EG23" s="86"/>
      <c r="EH23" s="86"/>
      <c r="EI23" s="86"/>
      <c r="EJ23" s="86"/>
      <c r="EK23" s="86"/>
      <c r="EL23" s="86"/>
      <c r="EM23" s="86"/>
      <c r="EN23" s="86"/>
      <c r="EO23" s="86"/>
      <c r="EP23" s="86"/>
      <c r="EQ23" s="86"/>
      <c r="ER23" s="86"/>
      <c r="ES23" s="86"/>
      <c r="ET23" s="86"/>
      <c r="EU23" s="86"/>
      <c r="EV23" s="86"/>
      <c r="EW23" s="86"/>
      <c r="EX23" s="86"/>
      <c r="EY23" s="86"/>
      <c r="EZ23" s="86"/>
      <c r="FA23" s="86"/>
      <c r="FB23" s="86"/>
      <c r="FC23" s="86"/>
      <c r="FD23" s="86"/>
      <c r="FE23" s="86"/>
      <c r="FF23" s="86"/>
      <c r="FG23" s="86"/>
      <c r="FH23" s="86"/>
      <c r="FI23" s="86"/>
      <c r="FJ23" s="86"/>
      <c r="FK23" s="86"/>
      <c r="FL23" s="86"/>
      <c r="FM23" s="86"/>
      <c r="FN23" s="86"/>
      <c r="FO23" s="86"/>
      <c r="FP23" s="86"/>
      <c r="FQ23" s="86"/>
      <c r="FR23" s="86"/>
      <c r="FS23" s="86"/>
      <c r="FT23" s="86"/>
      <c r="FU23" s="86"/>
      <c r="FV23" s="86"/>
      <c r="FW23" s="86"/>
      <c r="FX23" s="86"/>
      <c r="FY23" s="86"/>
      <c r="FZ23" s="86"/>
      <c r="GA23" s="86"/>
      <c r="GB23" s="86"/>
      <c r="GC23" s="86"/>
      <c r="GD23" s="86"/>
      <c r="GE23" s="86"/>
      <c r="GF23" s="86"/>
      <c r="GG23" s="86"/>
      <c r="GH23" s="86"/>
      <c r="GI23" s="86"/>
      <c r="GJ23" s="86"/>
      <c r="GK23" s="86"/>
      <c r="GL23" s="86"/>
      <c r="GM23" s="86"/>
      <c r="GN23" s="86"/>
      <c r="GO23" s="86"/>
      <c r="GP23" s="86"/>
      <c r="GQ23" s="86"/>
      <c r="GR23" s="86"/>
      <c r="GS23" s="86"/>
      <c r="XFD23" s="92"/>
    </row>
    <row r="24" spans="1:201 16384:16384" s="92" customFormat="1" ht="21.75" customHeight="1" x14ac:dyDescent="0.2">
      <c r="A24" s="93" t="s">
        <v>114</v>
      </c>
      <c r="B24" s="88"/>
      <c r="C24" s="88"/>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8"/>
      <c r="AD24" s="88"/>
      <c r="AE24" s="88"/>
      <c r="AF24" s="88"/>
      <c r="AG24" s="88"/>
      <c r="AH24" s="88"/>
      <c r="AI24" s="88"/>
      <c r="AJ24" s="88"/>
      <c r="AK24" s="88"/>
      <c r="AL24" s="88"/>
      <c r="AM24" s="88"/>
      <c r="AN24" s="88"/>
      <c r="AO24" s="88"/>
      <c r="AP24" s="88"/>
      <c r="AQ24" s="88"/>
      <c r="AR24" s="88"/>
      <c r="AS24" s="88"/>
      <c r="AT24" s="88"/>
      <c r="AU24" s="88"/>
      <c r="AV24" s="88"/>
      <c r="AW24" s="88"/>
      <c r="AX24" s="88"/>
      <c r="AY24" s="88"/>
      <c r="AZ24" s="88"/>
      <c r="BA24" s="88"/>
      <c r="BB24" s="88"/>
      <c r="BC24" s="88"/>
      <c r="BD24" s="88"/>
      <c r="BE24" s="88"/>
      <c r="BF24" s="88"/>
      <c r="BG24" s="88"/>
      <c r="BH24" s="88"/>
      <c r="BI24" s="88"/>
      <c r="BJ24" s="88"/>
      <c r="BK24" s="88"/>
      <c r="BL24" s="88"/>
      <c r="BM24" s="88"/>
      <c r="BN24" s="88"/>
      <c r="BO24" s="88"/>
      <c r="BP24" s="88"/>
      <c r="BQ24" s="88"/>
      <c r="BR24" s="88"/>
      <c r="BS24" s="88"/>
      <c r="BT24" s="88"/>
      <c r="BU24" s="88"/>
      <c r="BV24" s="88"/>
      <c r="BW24" s="88"/>
      <c r="BX24" s="88"/>
      <c r="BY24" s="88"/>
      <c r="BZ24" s="88"/>
      <c r="CA24" s="88"/>
      <c r="CB24" s="88"/>
      <c r="CC24" s="88"/>
      <c r="CD24" s="88"/>
      <c r="CE24" s="88"/>
      <c r="CF24" s="88"/>
      <c r="CG24" s="88"/>
      <c r="CH24" s="88"/>
      <c r="CI24" s="88"/>
      <c r="CJ24" s="88"/>
      <c r="CK24" s="88"/>
      <c r="CL24" s="88"/>
      <c r="CM24" s="88"/>
      <c r="CN24" s="88"/>
      <c r="CO24" s="88"/>
      <c r="CP24" s="88"/>
      <c r="CQ24" s="88"/>
      <c r="CR24" s="88"/>
      <c r="CS24" s="88"/>
      <c r="CT24" s="88"/>
      <c r="CU24" s="88"/>
      <c r="CV24" s="88"/>
      <c r="CW24" s="88"/>
      <c r="CX24" s="88"/>
      <c r="CY24" s="88"/>
      <c r="CZ24" s="88"/>
      <c r="DA24" s="88"/>
      <c r="DB24" s="88"/>
      <c r="DC24" s="88"/>
      <c r="DD24" s="88"/>
      <c r="DE24" s="88"/>
      <c r="DF24" s="88"/>
      <c r="DG24" s="88"/>
      <c r="DH24" s="88"/>
      <c r="DI24" s="88"/>
      <c r="DJ24" s="88"/>
      <c r="DK24" s="88"/>
      <c r="DL24" s="88"/>
      <c r="DM24" s="88"/>
      <c r="DN24" s="88"/>
      <c r="DO24" s="88"/>
      <c r="DP24" s="88"/>
      <c r="DQ24" s="88"/>
      <c r="DR24" s="88"/>
      <c r="DS24" s="88"/>
      <c r="DT24" s="88"/>
      <c r="DU24" s="88"/>
      <c r="DV24" s="88"/>
      <c r="DW24" s="88"/>
      <c r="DX24" s="88"/>
      <c r="DY24" s="88"/>
      <c r="DZ24" s="88"/>
      <c r="EA24" s="88"/>
      <c r="EB24" s="88"/>
      <c r="EC24" s="88"/>
      <c r="ED24" s="88"/>
      <c r="EE24" s="88"/>
      <c r="EF24" s="88"/>
      <c r="EG24" s="88"/>
      <c r="EH24" s="88"/>
      <c r="EI24" s="88"/>
      <c r="EJ24" s="88"/>
      <c r="EK24" s="88"/>
      <c r="EL24" s="88"/>
      <c r="EM24" s="88"/>
      <c r="EN24" s="88"/>
      <c r="EO24" s="88"/>
      <c r="EP24" s="88"/>
      <c r="EQ24" s="88"/>
      <c r="ER24" s="88"/>
      <c r="ES24" s="88"/>
      <c r="ET24" s="88"/>
      <c r="EU24" s="88"/>
      <c r="EV24" s="88"/>
      <c r="EW24" s="88"/>
      <c r="EX24" s="88"/>
      <c r="EY24" s="88"/>
      <c r="EZ24" s="88"/>
      <c r="FA24" s="88"/>
      <c r="FB24" s="88"/>
      <c r="FC24" s="88"/>
      <c r="FD24" s="88"/>
      <c r="FE24" s="88"/>
      <c r="FF24" s="88"/>
      <c r="FG24" s="88"/>
      <c r="FH24" s="88"/>
      <c r="FI24" s="88"/>
      <c r="FJ24" s="88"/>
      <c r="FK24" s="88"/>
      <c r="FL24" s="88"/>
      <c r="FM24" s="88"/>
      <c r="FN24" s="88"/>
      <c r="FO24" s="88"/>
      <c r="FP24" s="88"/>
      <c r="FQ24" s="88"/>
      <c r="FR24" s="88"/>
      <c r="FS24" s="88"/>
      <c r="FT24" s="88"/>
      <c r="FU24" s="88"/>
      <c r="FV24" s="88"/>
      <c r="FW24" s="88"/>
      <c r="FX24" s="88"/>
      <c r="FY24" s="88"/>
      <c r="FZ24" s="88"/>
      <c r="GA24" s="88"/>
      <c r="GB24" s="88"/>
      <c r="GC24" s="88"/>
      <c r="GD24" s="88"/>
      <c r="GE24" s="88"/>
      <c r="GF24" s="88"/>
      <c r="GG24" s="88"/>
      <c r="GH24" s="88"/>
      <c r="GI24" s="88"/>
      <c r="GJ24" s="88"/>
      <c r="GK24" s="88"/>
      <c r="GL24" s="88"/>
      <c r="GM24" s="88"/>
      <c r="GN24" s="88"/>
      <c r="GO24" s="88"/>
      <c r="GP24" s="88"/>
      <c r="GQ24" s="88"/>
      <c r="GR24" s="88"/>
      <c r="GS24" s="88"/>
    </row>
    <row r="25" spans="1:201 16384:16384" s="92" customFormat="1" ht="21.75" customHeight="1" x14ac:dyDescent="0.2">
      <c r="A25" s="94" t="s">
        <v>115</v>
      </c>
      <c r="B25" s="91"/>
      <c r="C25" s="91"/>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c r="BZ25" s="91"/>
      <c r="CA25" s="91"/>
      <c r="CB25" s="91"/>
      <c r="CC25" s="91"/>
      <c r="CD25" s="91"/>
      <c r="CE25" s="91"/>
      <c r="CF25" s="91"/>
      <c r="CG25" s="91"/>
      <c r="CH25" s="91"/>
      <c r="CI25" s="91"/>
      <c r="CJ25" s="91"/>
      <c r="CK25" s="91"/>
      <c r="CL25" s="91"/>
      <c r="CM25" s="91"/>
      <c r="CN25" s="91"/>
      <c r="CO25" s="91"/>
      <c r="CP25" s="91"/>
      <c r="CQ25" s="91"/>
      <c r="CR25" s="91"/>
      <c r="CS25" s="91"/>
      <c r="CT25" s="91"/>
      <c r="CU25" s="91"/>
      <c r="CV25" s="91"/>
      <c r="CW25" s="91"/>
      <c r="CX25" s="91"/>
      <c r="CY25" s="91"/>
      <c r="CZ25" s="91"/>
      <c r="DA25" s="91"/>
      <c r="DB25" s="91"/>
      <c r="DC25" s="91"/>
      <c r="DD25" s="91"/>
      <c r="DE25" s="91"/>
      <c r="DF25" s="91"/>
      <c r="DG25" s="91"/>
      <c r="DH25" s="91"/>
      <c r="DI25" s="91"/>
      <c r="DJ25" s="91"/>
      <c r="DK25" s="91"/>
      <c r="DL25" s="91"/>
      <c r="DM25" s="91"/>
      <c r="DN25" s="91"/>
      <c r="DO25" s="91"/>
      <c r="DP25" s="91"/>
      <c r="DQ25" s="91"/>
      <c r="DR25" s="91"/>
      <c r="DS25" s="91"/>
      <c r="DT25" s="91"/>
      <c r="DU25" s="91"/>
      <c r="DV25" s="91"/>
      <c r="DW25" s="91"/>
      <c r="DX25" s="91"/>
      <c r="DY25" s="91"/>
      <c r="DZ25" s="91"/>
      <c r="EA25" s="91"/>
      <c r="EB25" s="91"/>
      <c r="EC25" s="91"/>
      <c r="ED25" s="91"/>
      <c r="EE25" s="91"/>
      <c r="EF25" s="91"/>
      <c r="EG25" s="91"/>
      <c r="EH25" s="91"/>
      <c r="EI25" s="91"/>
      <c r="EJ25" s="91"/>
      <c r="EK25" s="91"/>
      <c r="EL25" s="91"/>
      <c r="EM25" s="91"/>
      <c r="EN25" s="91"/>
      <c r="EO25" s="91"/>
      <c r="EP25" s="91"/>
      <c r="EQ25" s="91"/>
      <c r="ER25" s="91"/>
      <c r="ES25" s="91"/>
      <c r="ET25" s="91"/>
      <c r="EU25" s="91"/>
      <c r="EV25" s="91"/>
      <c r="EW25" s="91"/>
      <c r="EX25" s="91"/>
      <c r="EY25" s="91"/>
      <c r="EZ25" s="91"/>
      <c r="FA25" s="91"/>
      <c r="FB25" s="91"/>
      <c r="FC25" s="91"/>
      <c r="FD25" s="91"/>
      <c r="FE25" s="91"/>
      <c r="FF25" s="91"/>
      <c r="FG25" s="91"/>
      <c r="FH25" s="91"/>
      <c r="FI25" s="91"/>
      <c r="FJ25" s="91"/>
      <c r="FK25" s="91"/>
      <c r="FL25" s="91"/>
      <c r="FM25" s="91"/>
      <c r="FN25" s="91"/>
      <c r="FO25" s="91"/>
      <c r="FP25" s="91"/>
      <c r="FQ25" s="91"/>
      <c r="FR25" s="91"/>
      <c r="FS25" s="91"/>
      <c r="FT25" s="91"/>
      <c r="FU25" s="91"/>
      <c r="FV25" s="91"/>
      <c r="FW25" s="91"/>
      <c r="FX25" s="91"/>
      <c r="FY25" s="91"/>
      <c r="FZ25" s="91"/>
      <c r="GA25" s="91"/>
      <c r="GB25" s="91"/>
      <c r="GC25" s="91"/>
      <c r="GD25" s="91"/>
      <c r="GE25" s="91"/>
      <c r="GF25" s="91"/>
      <c r="GG25" s="91"/>
      <c r="GH25" s="91"/>
      <c r="GI25" s="91"/>
      <c r="GJ25" s="91"/>
      <c r="GK25" s="91"/>
      <c r="GL25" s="91"/>
      <c r="GM25" s="91"/>
      <c r="GN25" s="91"/>
      <c r="GO25" s="91"/>
      <c r="GP25" s="91"/>
      <c r="GQ25" s="91"/>
      <c r="GR25" s="91"/>
      <c r="GS25" s="91"/>
      <c r="XFD25"/>
    </row>
    <row r="26" spans="1:201 16384:16384" ht="21.75" customHeight="1" x14ac:dyDescent="0.2">
      <c r="A26" s="85" t="s">
        <v>104</v>
      </c>
      <c r="B26" s="86"/>
      <c r="C26" s="86"/>
      <c r="D26" s="86"/>
      <c r="E26" s="86"/>
      <c r="F26" s="86"/>
      <c r="G26" s="86"/>
      <c r="H26" s="86"/>
      <c r="I26" s="86"/>
      <c r="J26" s="86"/>
      <c r="K26" s="86"/>
      <c r="L26" s="86"/>
      <c r="M26" s="86"/>
      <c r="N26" s="86"/>
      <c r="O26" s="86"/>
      <c r="P26" s="86"/>
      <c r="Q26" s="86"/>
      <c r="R26" s="86"/>
      <c r="S26" s="86"/>
      <c r="T26" s="86"/>
      <c r="U26" s="86"/>
      <c r="V26" s="86"/>
      <c r="W26" s="86"/>
      <c r="X26" s="86"/>
      <c r="Y26" s="86"/>
      <c r="Z26" s="86"/>
      <c r="AA26" s="86"/>
      <c r="AB26" s="86"/>
      <c r="AC26" s="86"/>
      <c r="AD26" s="86"/>
      <c r="AE26" s="86"/>
      <c r="AF26" s="86"/>
      <c r="AG26" s="86"/>
      <c r="AH26" s="86"/>
      <c r="AI26" s="86"/>
      <c r="AJ26" s="86"/>
      <c r="AK26" s="86"/>
      <c r="AL26" s="86"/>
      <c r="AM26" s="86"/>
      <c r="AN26" s="86"/>
      <c r="AO26" s="86"/>
      <c r="AP26" s="86"/>
      <c r="AQ26" s="86"/>
      <c r="AR26" s="86"/>
      <c r="AS26" s="86"/>
      <c r="AT26" s="86"/>
      <c r="AU26" s="86"/>
      <c r="AV26" s="86"/>
      <c r="AW26" s="86"/>
      <c r="AX26" s="86"/>
      <c r="AY26" s="86"/>
      <c r="AZ26" s="86"/>
      <c r="BA26" s="86"/>
      <c r="BB26" s="86"/>
      <c r="BC26" s="86"/>
      <c r="BD26" s="86"/>
      <c r="BE26" s="86"/>
      <c r="BF26" s="86"/>
      <c r="BG26" s="86"/>
      <c r="BH26" s="86"/>
      <c r="BI26" s="86"/>
      <c r="BJ26" s="86"/>
      <c r="BK26" s="86"/>
      <c r="BL26" s="86"/>
      <c r="BM26" s="86"/>
      <c r="BN26" s="86"/>
      <c r="BO26" s="86"/>
      <c r="BP26" s="86"/>
      <c r="BQ26" s="86"/>
      <c r="BR26" s="86"/>
      <c r="BS26" s="86"/>
      <c r="BT26" s="86"/>
      <c r="BU26" s="86"/>
      <c r="BV26" s="86"/>
      <c r="BW26" s="86"/>
      <c r="BX26" s="86"/>
      <c r="BY26" s="86"/>
      <c r="BZ26" s="86"/>
      <c r="CA26" s="86"/>
      <c r="CB26" s="86"/>
      <c r="CC26" s="86"/>
      <c r="CD26" s="86"/>
      <c r="CE26" s="86"/>
      <c r="CF26" s="86"/>
      <c r="CG26" s="86"/>
      <c r="CH26" s="86"/>
      <c r="CI26" s="86"/>
      <c r="CJ26" s="86"/>
      <c r="CK26" s="86"/>
      <c r="CL26" s="86"/>
      <c r="CM26" s="86"/>
      <c r="CN26" s="86"/>
      <c r="CO26" s="86"/>
      <c r="CP26" s="86"/>
      <c r="CQ26" s="86"/>
      <c r="CR26" s="86"/>
      <c r="CS26" s="86"/>
      <c r="CT26" s="86"/>
      <c r="CU26" s="86"/>
      <c r="CV26" s="86"/>
      <c r="CW26" s="86"/>
      <c r="CX26" s="86"/>
      <c r="CY26" s="86"/>
      <c r="CZ26" s="86"/>
      <c r="DA26" s="86"/>
      <c r="DB26" s="86"/>
      <c r="DC26" s="86"/>
      <c r="DD26" s="86"/>
      <c r="DE26" s="86"/>
      <c r="DF26" s="86"/>
      <c r="DG26" s="86"/>
      <c r="DH26" s="86"/>
      <c r="DI26" s="86"/>
      <c r="DJ26" s="86"/>
      <c r="DK26" s="86"/>
      <c r="DL26" s="86"/>
      <c r="DM26" s="86"/>
      <c r="DN26" s="86"/>
      <c r="DO26" s="86"/>
      <c r="DP26" s="86"/>
      <c r="DQ26" s="86"/>
      <c r="DR26" s="86"/>
      <c r="DS26" s="86"/>
      <c r="DT26" s="86"/>
      <c r="DU26" s="86"/>
      <c r="DV26" s="86"/>
      <c r="DW26" s="86"/>
      <c r="DX26" s="86"/>
      <c r="DY26" s="86"/>
      <c r="DZ26" s="86"/>
      <c r="EA26" s="86"/>
      <c r="EB26" s="86"/>
      <c r="EC26" s="86"/>
      <c r="ED26" s="86"/>
      <c r="EE26" s="86"/>
      <c r="EF26" s="86"/>
      <c r="EG26" s="86"/>
      <c r="EH26" s="86"/>
      <c r="EI26" s="86"/>
      <c r="EJ26" s="86"/>
      <c r="EK26" s="86"/>
      <c r="EL26" s="86"/>
      <c r="EM26" s="86"/>
      <c r="EN26" s="86"/>
      <c r="EO26" s="86"/>
      <c r="EP26" s="86"/>
      <c r="EQ26" s="86"/>
      <c r="ER26" s="86"/>
      <c r="ES26" s="86"/>
      <c r="ET26" s="86"/>
      <c r="EU26" s="86"/>
      <c r="EV26" s="86"/>
      <c r="EW26" s="86"/>
      <c r="EX26" s="86"/>
      <c r="EY26" s="86"/>
      <c r="EZ26" s="86"/>
      <c r="FA26" s="86"/>
      <c r="FB26" s="86"/>
      <c r="FC26" s="86"/>
      <c r="FD26" s="86"/>
      <c r="FE26" s="86"/>
      <c r="FF26" s="86"/>
      <c r="FG26" s="86"/>
      <c r="FH26" s="86"/>
      <c r="FI26" s="86"/>
      <c r="FJ26" s="86"/>
      <c r="FK26" s="86"/>
      <c r="FL26" s="86"/>
      <c r="FM26" s="86"/>
      <c r="FN26" s="86"/>
      <c r="FO26" s="86"/>
      <c r="FP26" s="86"/>
      <c r="FQ26" s="86"/>
      <c r="FR26" s="86"/>
      <c r="FS26" s="86"/>
      <c r="FT26" s="86"/>
      <c r="FU26" s="86"/>
      <c r="FV26" s="86"/>
      <c r="FW26" s="86"/>
      <c r="FX26" s="86"/>
      <c r="FY26" s="86"/>
      <c r="FZ26" s="86"/>
      <c r="GA26" s="86"/>
      <c r="GB26" s="86"/>
      <c r="GC26" s="86"/>
      <c r="GD26" s="86"/>
      <c r="GE26" s="86"/>
      <c r="GF26" s="86"/>
      <c r="GG26" s="86"/>
      <c r="GH26" s="86"/>
      <c r="GI26" s="86"/>
      <c r="GJ26" s="86"/>
      <c r="GK26" s="86"/>
      <c r="GL26" s="86"/>
      <c r="GM26" s="86"/>
      <c r="GN26" s="86"/>
      <c r="GO26" s="86"/>
      <c r="GP26" s="86"/>
      <c r="GQ26" s="86"/>
      <c r="GR26" s="86"/>
      <c r="GS26" s="86"/>
      <c r="XFD26" s="92"/>
    </row>
    <row r="27" spans="1:201 16384:16384" s="92" customFormat="1" ht="21.75" customHeight="1" x14ac:dyDescent="0.2">
      <c r="A27" s="93" t="s">
        <v>114</v>
      </c>
      <c r="B27" s="88"/>
      <c r="C27" s="88"/>
      <c r="D27" s="88"/>
      <c r="E27" s="88"/>
      <c r="F27" s="88"/>
      <c r="G27" s="88"/>
      <c r="H27" s="88"/>
      <c r="I27" s="88"/>
      <c r="J27" s="88"/>
      <c r="K27" s="88"/>
      <c r="L27" s="88"/>
      <c r="M27" s="88"/>
      <c r="N27" s="88"/>
      <c r="O27" s="88"/>
      <c r="P27" s="88"/>
      <c r="Q27" s="88"/>
      <c r="R27" s="88"/>
      <c r="S27" s="88"/>
      <c r="T27" s="88"/>
      <c r="U27" s="88"/>
      <c r="V27" s="88"/>
      <c r="W27" s="88"/>
      <c r="X27" s="88"/>
      <c r="Y27" s="88"/>
      <c r="Z27" s="88"/>
      <c r="AA27" s="88"/>
      <c r="AB27" s="88"/>
      <c r="AC27" s="88"/>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D27" s="88"/>
      <c r="BE27" s="88"/>
      <c r="BF27" s="88"/>
      <c r="BG27" s="88"/>
      <c r="BH27" s="88"/>
      <c r="BI27" s="88"/>
      <c r="BJ27" s="88"/>
      <c r="BK27" s="88"/>
      <c r="BL27" s="88"/>
      <c r="BM27" s="88"/>
      <c r="BN27" s="88"/>
      <c r="BO27" s="88"/>
      <c r="BP27" s="88"/>
      <c r="BQ27" s="88"/>
      <c r="BR27" s="88"/>
      <c r="BS27" s="88"/>
      <c r="BT27" s="88"/>
      <c r="BU27" s="88"/>
      <c r="BV27" s="88"/>
      <c r="BW27" s="88"/>
      <c r="BX27" s="88"/>
      <c r="BY27" s="88"/>
      <c r="BZ27" s="88"/>
      <c r="CA27" s="88"/>
      <c r="CB27" s="88"/>
      <c r="CC27" s="88"/>
      <c r="CD27" s="88"/>
      <c r="CE27" s="88"/>
      <c r="CF27" s="88"/>
      <c r="CG27" s="88"/>
      <c r="CH27" s="88"/>
      <c r="CI27" s="88"/>
      <c r="CJ27" s="88"/>
      <c r="CK27" s="88"/>
      <c r="CL27" s="88"/>
      <c r="CM27" s="88"/>
      <c r="CN27" s="88"/>
      <c r="CO27" s="88"/>
      <c r="CP27" s="88"/>
      <c r="CQ27" s="88"/>
      <c r="CR27" s="88"/>
      <c r="CS27" s="88"/>
      <c r="CT27" s="88"/>
      <c r="CU27" s="88"/>
      <c r="CV27" s="88"/>
      <c r="CW27" s="88"/>
      <c r="CX27" s="88"/>
      <c r="CY27" s="88"/>
      <c r="CZ27" s="88"/>
      <c r="DA27" s="88"/>
      <c r="DB27" s="88"/>
      <c r="DC27" s="88"/>
      <c r="DD27" s="88"/>
      <c r="DE27" s="88"/>
      <c r="DF27" s="88"/>
      <c r="DG27" s="88"/>
      <c r="DH27" s="88"/>
      <c r="DI27" s="88"/>
      <c r="DJ27" s="88"/>
      <c r="DK27" s="88"/>
      <c r="DL27" s="88"/>
      <c r="DM27" s="88"/>
      <c r="DN27" s="88"/>
      <c r="DO27" s="88"/>
      <c r="DP27" s="88"/>
      <c r="DQ27" s="88"/>
      <c r="DR27" s="88"/>
      <c r="DS27" s="88"/>
      <c r="DT27" s="88"/>
      <c r="DU27" s="88"/>
      <c r="DV27" s="88"/>
      <c r="DW27" s="88"/>
      <c r="DX27" s="88"/>
      <c r="DY27" s="88"/>
      <c r="DZ27" s="88"/>
      <c r="EA27" s="88"/>
      <c r="EB27" s="88"/>
      <c r="EC27" s="88"/>
      <c r="ED27" s="88"/>
      <c r="EE27" s="88"/>
      <c r="EF27" s="88"/>
      <c r="EG27" s="88"/>
      <c r="EH27" s="88"/>
      <c r="EI27" s="88"/>
      <c r="EJ27" s="88"/>
      <c r="EK27" s="88"/>
      <c r="EL27" s="88"/>
      <c r="EM27" s="88"/>
      <c r="EN27" s="88"/>
      <c r="EO27" s="88"/>
      <c r="EP27" s="88"/>
      <c r="EQ27" s="88"/>
      <c r="ER27" s="88"/>
      <c r="ES27" s="88"/>
      <c r="ET27" s="88"/>
      <c r="EU27" s="88"/>
      <c r="EV27" s="88"/>
      <c r="EW27" s="88"/>
      <c r="EX27" s="88"/>
      <c r="EY27" s="88"/>
      <c r="EZ27" s="88"/>
      <c r="FA27" s="88"/>
      <c r="FB27" s="88"/>
      <c r="FC27" s="88"/>
      <c r="FD27" s="88"/>
      <c r="FE27" s="88"/>
      <c r="FF27" s="88"/>
      <c r="FG27" s="88"/>
      <c r="FH27" s="88"/>
      <c r="FI27" s="88"/>
      <c r="FJ27" s="88"/>
      <c r="FK27" s="88"/>
      <c r="FL27" s="88"/>
      <c r="FM27" s="88"/>
      <c r="FN27" s="88"/>
      <c r="FO27" s="88"/>
      <c r="FP27" s="88"/>
      <c r="FQ27" s="88"/>
      <c r="FR27" s="88"/>
      <c r="FS27" s="88"/>
      <c r="FT27" s="88"/>
      <c r="FU27" s="88"/>
      <c r="FV27" s="88"/>
      <c r="FW27" s="88"/>
      <c r="FX27" s="88"/>
      <c r="FY27" s="88"/>
      <c r="FZ27" s="88"/>
      <c r="GA27" s="88"/>
      <c r="GB27" s="88"/>
      <c r="GC27" s="88"/>
      <c r="GD27" s="88"/>
      <c r="GE27" s="88"/>
      <c r="GF27" s="88"/>
      <c r="GG27" s="88"/>
      <c r="GH27" s="88"/>
      <c r="GI27" s="88"/>
      <c r="GJ27" s="88"/>
      <c r="GK27" s="88"/>
      <c r="GL27" s="88"/>
      <c r="GM27" s="88"/>
      <c r="GN27" s="88"/>
      <c r="GO27" s="88"/>
      <c r="GP27" s="88"/>
      <c r="GQ27" s="88"/>
      <c r="GR27" s="88"/>
      <c r="GS27" s="88"/>
    </row>
    <row r="28" spans="1:201 16384:16384" s="92" customFormat="1" ht="21.75" customHeight="1" x14ac:dyDescent="0.2">
      <c r="A28" s="94" t="s">
        <v>115</v>
      </c>
      <c r="B28" s="91"/>
      <c r="C28" s="91"/>
      <c r="D28" s="91"/>
      <c r="E28" s="91"/>
      <c r="F28" s="91"/>
      <c r="G28" s="91"/>
      <c r="H28" s="91"/>
      <c r="I28" s="91"/>
      <c r="J28" s="91"/>
      <c r="K28" s="91"/>
      <c r="L28" s="91"/>
      <c r="M28" s="91"/>
      <c r="N28" s="91"/>
      <c r="O28" s="91"/>
      <c r="P28" s="91"/>
      <c r="Q28" s="91"/>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c r="AX28" s="91"/>
      <c r="AY28" s="91"/>
      <c r="AZ28" s="91"/>
      <c r="BA28" s="91"/>
      <c r="BB28" s="91"/>
      <c r="BC28" s="91"/>
      <c r="BD28" s="91"/>
      <c r="BE28" s="91"/>
      <c r="BF28" s="91"/>
      <c r="BG28" s="91"/>
      <c r="BH28" s="91"/>
      <c r="BI28" s="91"/>
      <c r="BJ28" s="91"/>
      <c r="BK28" s="91"/>
      <c r="BL28" s="91"/>
      <c r="BM28" s="91"/>
      <c r="BN28" s="91"/>
      <c r="BO28" s="91"/>
      <c r="BP28" s="91"/>
      <c r="BQ28" s="91"/>
      <c r="BR28" s="91"/>
      <c r="BS28" s="91"/>
      <c r="BT28" s="91"/>
      <c r="BU28" s="91"/>
      <c r="BV28" s="91"/>
      <c r="BW28" s="91"/>
      <c r="BX28" s="91"/>
      <c r="BY28" s="91"/>
      <c r="BZ28" s="91"/>
      <c r="CA28" s="91"/>
      <c r="CB28" s="91"/>
      <c r="CC28" s="91"/>
      <c r="CD28" s="91"/>
      <c r="CE28" s="91"/>
      <c r="CF28" s="91"/>
      <c r="CG28" s="91"/>
      <c r="CH28" s="91"/>
      <c r="CI28" s="91"/>
      <c r="CJ28" s="91"/>
      <c r="CK28" s="91"/>
      <c r="CL28" s="91"/>
      <c r="CM28" s="91"/>
      <c r="CN28" s="91"/>
      <c r="CO28" s="91"/>
      <c r="CP28" s="91"/>
      <c r="CQ28" s="91"/>
      <c r="CR28" s="91"/>
      <c r="CS28" s="91"/>
      <c r="CT28" s="91"/>
      <c r="CU28" s="91"/>
      <c r="CV28" s="91"/>
      <c r="CW28" s="91"/>
      <c r="CX28" s="91"/>
      <c r="CY28" s="91"/>
      <c r="CZ28" s="91"/>
      <c r="DA28" s="91"/>
      <c r="DB28" s="91"/>
      <c r="DC28" s="91"/>
      <c r="DD28" s="91"/>
      <c r="DE28" s="91"/>
      <c r="DF28" s="91"/>
      <c r="DG28" s="91"/>
      <c r="DH28" s="91"/>
      <c r="DI28" s="91"/>
      <c r="DJ28" s="91"/>
      <c r="DK28" s="91"/>
      <c r="DL28" s="91"/>
      <c r="DM28" s="91"/>
      <c r="DN28" s="91"/>
      <c r="DO28" s="91"/>
      <c r="DP28" s="91"/>
      <c r="DQ28" s="91"/>
      <c r="DR28" s="91"/>
      <c r="DS28" s="91"/>
      <c r="DT28" s="91"/>
      <c r="DU28" s="91"/>
      <c r="DV28" s="91"/>
      <c r="DW28" s="91"/>
      <c r="DX28" s="91"/>
      <c r="DY28" s="91"/>
      <c r="DZ28" s="91"/>
      <c r="EA28" s="91"/>
      <c r="EB28" s="91"/>
      <c r="EC28" s="91"/>
      <c r="ED28" s="91"/>
      <c r="EE28" s="91"/>
      <c r="EF28" s="91"/>
      <c r="EG28" s="91"/>
      <c r="EH28" s="91"/>
      <c r="EI28" s="91"/>
      <c r="EJ28" s="91"/>
      <c r="EK28" s="91"/>
      <c r="EL28" s="91"/>
      <c r="EM28" s="91"/>
      <c r="EN28" s="91"/>
      <c r="EO28" s="91"/>
      <c r="EP28" s="91"/>
      <c r="EQ28" s="91"/>
      <c r="ER28" s="91"/>
      <c r="ES28" s="91"/>
      <c r="ET28" s="91"/>
      <c r="EU28" s="91"/>
      <c r="EV28" s="91"/>
      <c r="EW28" s="91"/>
      <c r="EX28" s="91"/>
      <c r="EY28" s="91"/>
      <c r="EZ28" s="91"/>
      <c r="FA28" s="91"/>
      <c r="FB28" s="91"/>
      <c r="FC28" s="91"/>
      <c r="FD28" s="91"/>
      <c r="FE28" s="91"/>
      <c r="FF28" s="91"/>
      <c r="FG28" s="91"/>
      <c r="FH28" s="91"/>
      <c r="FI28" s="91"/>
      <c r="FJ28" s="91"/>
      <c r="FK28" s="91"/>
      <c r="FL28" s="91"/>
      <c r="FM28" s="91"/>
      <c r="FN28" s="91"/>
      <c r="FO28" s="91"/>
      <c r="FP28" s="91"/>
      <c r="FQ28" s="91"/>
      <c r="FR28" s="91"/>
      <c r="FS28" s="91"/>
      <c r="FT28" s="91"/>
      <c r="FU28" s="91"/>
      <c r="FV28" s="91"/>
      <c r="FW28" s="91"/>
      <c r="FX28" s="91"/>
      <c r="FY28" s="91"/>
      <c r="FZ28" s="91"/>
      <c r="GA28" s="91"/>
      <c r="GB28" s="91"/>
      <c r="GC28" s="91"/>
      <c r="GD28" s="91"/>
      <c r="GE28" s="91"/>
      <c r="GF28" s="91"/>
      <c r="GG28" s="91"/>
      <c r="GH28" s="91"/>
      <c r="GI28" s="91"/>
      <c r="GJ28" s="91"/>
      <c r="GK28" s="91"/>
      <c r="GL28" s="91"/>
      <c r="GM28" s="91"/>
      <c r="GN28" s="91"/>
      <c r="GO28" s="91"/>
      <c r="GP28" s="91"/>
      <c r="GQ28" s="91"/>
      <c r="GR28" s="91"/>
      <c r="GS28" s="91"/>
      <c r="XFD28"/>
    </row>
    <row r="29" spans="1:201 16384:16384" ht="21.75" customHeight="1" x14ac:dyDescent="0.2">
      <c r="A29" s="85" t="s">
        <v>105</v>
      </c>
      <c r="B29" s="86"/>
      <c r="C29" s="86"/>
      <c r="D29" s="86"/>
      <c r="E29" s="86"/>
      <c r="F29" s="86"/>
      <c r="G29" s="86"/>
      <c r="H29" s="86"/>
      <c r="I29" s="86"/>
      <c r="J29" s="86"/>
      <c r="K29" s="86"/>
      <c r="L29" s="86"/>
      <c r="M29" s="86"/>
      <c r="N29" s="86"/>
      <c r="O29" s="86"/>
      <c r="P29" s="86"/>
      <c r="Q29" s="86"/>
      <c r="R29" s="86"/>
      <c r="S29" s="86"/>
      <c r="T29" s="86"/>
      <c r="U29" s="86"/>
      <c r="V29" s="86"/>
      <c r="W29" s="86"/>
      <c r="X29" s="86"/>
      <c r="Y29" s="86"/>
      <c r="Z29" s="86"/>
      <c r="AA29" s="86"/>
      <c r="AB29" s="86"/>
      <c r="AC29" s="86"/>
      <c r="AD29" s="86"/>
      <c r="AE29" s="86"/>
      <c r="AF29" s="86"/>
      <c r="AG29" s="86"/>
      <c r="AH29" s="86"/>
      <c r="AI29" s="86"/>
      <c r="AJ29" s="86"/>
      <c r="AK29" s="86"/>
      <c r="AL29" s="86"/>
      <c r="AM29" s="86"/>
      <c r="AN29" s="86"/>
      <c r="AO29" s="86"/>
      <c r="AP29" s="86"/>
      <c r="AQ29" s="86"/>
      <c r="AR29" s="86"/>
      <c r="AS29" s="86"/>
      <c r="AT29" s="86"/>
      <c r="AU29" s="86"/>
      <c r="AV29" s="86"/>
      <c r="AW29" s="86"/>
      <c r="AX29" s="86"/>
      <c r="AY29" s="86"/>
      <c r="AZ29" s="86"/>
      <c r="BA29" s="86"/>
      <c r="BB29" s="86"/>
      <c r="BC29" s="86"/>
      <c r="BD29" s="86"/>
      <c r="BE29" s="86"/>
      <c r="BF29" s="86"/>
      <c r="BG29" s="86"/>
      <c r="BH29" s="86"/>
      <c r="BI29" s="86"/>
      <c r="BJ29" s="86"/>
      <c r="BK29" s="86"/>
      <c r="BL29" s="86"/>
      <c r="BM29" s="86"/>
      <c r="BN29" s="86"/>
      <c r="BO29" s="86"/>
      <c r="BP29" s="86"/>
      <c r="BQ29" s="86"/>
      <c r="BR29" s="86"/>
      <c r="BS29" s="86"/>
      <c r="BT29" s="86"/>
      <c r="BU29" s="86"/>
      <c r="BV29" s="86"/>
      <c r="BW29" s="86"/>
      <c r="BX29" s="86"/>
      <c r="BY29" s="86"/>
      <c r="BZ29" s="86"/>
      <c r="CA29" s="86"/>
      <c r="CB29" s="86"/>
      <c r="CC29" s="86"/>
      <c r="CD29" s="86"/>
      <c r="CE29" s="86"/>
      <c r="CF29" s="86"/>
      <c r="CG29" s="86"/>
      <c r="CH29" s="86"/>
      <c r="CI29" s="86"/>
      <c r="CJ29" s="86"/>
      <c r="CK29" s="86"/>
      <c r="CL29" s="86"/>
      <c r="CM29" s="86"/>
      <c r="CN29" s="86"/>
      <c r="CO29" s="86"/>
      <c r="CP29" s="86"/>
      <c r="CQ29" s="86"/>
      <c r="CR29" s="86"/>
      <c r="CS29" s="86"/>
      <c r="CT29" s="86"/>
      <c r="CU29" s="86"/>
      <c r="CV29" s="86"/>
      <c r="CW29" s="86"/>
      <c r="CX29" s="86"/>
      <c r="CY29" s="86"/>
      <c r="CZ29" s="86"/>
      <c r="DA29" s="86"/>
      <c r="DB29" s="86"/>
      <c r="DC29" s="86"/>
      <c r="DD29" s="86"/>
      <c r="DE29" s="86"/>
      <c r="DF29" s="86"/>
      <c r="DG29" s="86"/>
      <c r="DH29" s="86"/>
      <c r="DI29" s="86"/>
      <c r="DJ29" s="86"/>
      <c r="DK29" s="86"/>
      <c r="DL29" s="86"/>
      <c r="DM29" s="86"/>
      <c r="DN29" s="86"/>
      <c r="DO29" s="86"/>
      <c r="DP29" s="86"/>
      <c r="DQ29" s="86"/>
      <c r="DR29" s="86"/>
      <c r="DS29" s="86"/>
      <c r="DT29" s="86"/>
      <c r="DU29" s="86"/>
      <c r="DV29" s="86"/>
      <c r="DW29" s="86"/>
      <c r="DX29" s="86"/>
      <c r="DY29" s="86"/>
      <c r="DZ29" s="86"/>
      <c r="EA29" s="86"/>
      <c r="EB29" s="86"/>
      <c r="EC29" s="86"/>
      <c r="ED29" s="86"/>
      <c r="EE29" s="86"/>
      <c r="EF29" s="86"/>
      <c r="EG29" s="86"/>
      <c r="EH29" s="86"/>
      <c r="EI29" s="86"/>
      <c r="EJ29" s="86"/>
      <c r="EK29" s="86"/>
      <c r="EL29" s="86"/>
      <c r="EM29" s="86"/>
      <c r="EN29" s="86"/>
      <c r="EO29" s="86"/>
      <c r="EP29" s="86"/>
      <c r="EQ29" s="86"/>
      <c r="ER29" s="86"/>
      <c r="ES29" s="86"/>
      <c r="ET29" s="86"/>
      <c r="EU29" s="86"/>
      <c r="EV29" s="86"/>
      <c r="EW29" s="86"/>
      <c r="EX29" s="86"/>
      <c r="EY29" s="86"/>
      <c r="EZ29" s="86"/>
      <c r="FA29" s="86"/>
      <c r="FB29" s="86"/>
      <c r="FC29" s="86"/>
      <c r="FD29" s="86"/>
      <c r="FE29" s="86"/>
      <c r="FF29" s="86"/>
      <c r="FG29" s="86"/>
      <c r="FH29" s="86"/>
      <c r="FI29" s="86"/>
      <c r="FJ29" s="86"/>
      <c r="FK29" s="86"/>
      <c r="FL29" s="86"/>
      <c r="FM29" s="86"/>
      <c r="FN29" s="86"/>
      <c r="FO29" s="86"/>
      <c r="FP29" s="86"/>
      <c r="FQ29" s="86"/>
      <c r="FR29" s="86"/>
      <c r="FS29" s="86"/>
      <c r="FT29" s="86"/>
      <c r="FU29" s="86"/>
      <c r="FV29" s="86"/>
      <c r="FW29" s="86"/>
      <c r="FX29" s="86"/>
      <c r="FY29" s="86"/>
      <c r="FZ29" s="86"/>
      <c r="GA29" s="86"/>
      <c r="GB29" s="86"/>
      <c r="GC29" s="86"/>
      <c r="GD29" s="86"/>
      <c r="GE29" s="86"/>
      <c r="GF29" s="86"/>
      <c r="GG29" s="86"/>
      <c r="GH29" s="86"/>
      <c r="GI29" s="86"/>
      <c r="GJ29" s="86"/>
      <c r="GK29" s="86"/>
      <c r="GL29" s="86"/>
      <c r="GM29" s="86"/>
      <c r="GN29" s="86"/>
      <c r="GO29" s="86"/>
      <c r="GP29" s="86"/>
      <c r="GQ29" s="86"/>
      <c r="GR29" s="86"/>
      <c r="GS29" s="86"/>
      <c r="XFD29" s="92"/>
    </row>
    <row r="30" spans="1:201 16384:16384" s="92" customFormat="1" ht="21.75" customHeight="1" x14ac:dyDescent="0.2">
      <c r="A30" s="93" t="s">
        <v>114</v>
      </c>
      <c r="B30" s="88"/>
      <c r="C30" s="88"/>
      <c r="D30" s="88"/>
      <c r="E30" s="88"/>
      <c r="F30" s="88"/>
      <c r="G30" s="88"/>
      <c r="H30" s="88"/>
      <c r="I30" s="88"/>
      <c r="J30" s="88"/>
      <c r="K30" s="88"/>
      <c r="L30" s="88"/>
      <c r="M30" s="88"/>
      <c r="N30" s="88"/>
      <c r="O30" s="88"/>
      <c r="P30" s="88"/>
      <c r="Q30" s="88"/>
      <c r="R30" s="88"/>
      <c r="S30" s="88"/>
      <c r="T30" s="88"/>
      <c r="U30" s="88"/>
      <c r="V30" s="88"/>
      <c r="W30" s="88"/>
      <c r="X30" s="88"/>
      <c r="Y30" s="88"/>
      <c r="Z30" s="88"/>
      <c r="AA30" s="88"/>
      <c r="AB30" s="88"/>
      <c r="AC30" s="88"/>
      <c r="AD30" s="88"/>
      <c r="AE30" s="88"/>
      <c r="AF30" s="88"/>
      <c r="AG30" s="88"/>
      <c r="AH30" s="88"/>
      <c r="AI30" s="88"/>
      <c r="AJ30" s="88"/>
      <c r="AK30" s="88"/>
      <c r="AL30" s="88"/>
      <c r="AM30" s="88"/>
      <c r="AN30" s="88"/>
      <c r="AO30" s="88"/>
      <c r="AP30" s="88"/>
      <c r="AQ30" s="88"/>
      <c r="AR30" s="88"/>
      <c r="AS30" s="88"/>
      <c r="AT30" s="88"/>
      <c r="AU30" s="88"/>
      <c r="AV30" s="88"/>
      <c r="AW30" s="88"/>
      <c r="AX30" s="88"/>
      <c r="AY30" s="88"/>
      <c r="AZ30" s="88"/>
      <c r="BA30" s="88"/>
      <c r="BB30" s="88"/>
      <c r="BC30" s="88"/>
      <c r="BD30" s="88"/>
      <c r="BE30" s="88"/>
      <c r="BF30" s="88"/>
      <c r="BG30" s="88"/>
      <c r="BH30" s="88"/>
      <c r="BI30" s="88"/>
      <c r="BJ30" s="88"/>
      <c r="BK30" s="88"/>
      <c r="BL30" s="88"/>
      <c r="BM30" s="88"/>
      <c r="BN30" s="88"/>
      <c r="BO30" s="88"/>
      <c r="BP30" s="88"/>
      <c r="BQ30" s="88"/>
      <c r="BR30" s="88"/>
      <c r="BS30" s="88"/>
      <c r="BT30" s="88"/>
      <c r="BU30" s="88"/>
      <c r="BV30" s="88"/>
      <c r="BW30" s="88"/>
      <c r="BX30" s="88"/>
      <c r="BY30" s="88"/>
      <c r="BZ30" s="88"/>
      <c r="CA30" s="88"/>
      <c r="CB30" s="88"/>
      <c r="CC30" s="88"/>
      <c r="CD30" s="88"/>
      <c r="CE30" s="88"/>
      <c r="CF30" s="88"/>
      <c r="CG30" s="88"/>
      <c r="CH30" s="88"/>
      <c r="CI30" s="88"/>
      <c r="CJ30" s="88"/>
      <c r="CK30" s="88"/>
      <c r="CL30" s="88"/>
      <c r="CM30" s="88"/>
      <c r="CN30" s="88"/>
      <c r="CO30" s="88"/>
      <c r="CP30" s="88"/>
      <c r="CQ30" s="88"/>
      <c r="CR30" s="88"/>
      <c r="CS30" s="88"/>
      <c r="CT30" s="88"/>
      <c r="CU30" s="88"/>
      <c r="CV30" s="88"/>
      <c r="CW30" s="88"/>
      <c r="CX30" s="88"/>
      <c r="CY30" s="88"/>
      <c r="CZ30" s="88"/>
      <c r="DA30" s="88"/>
      <c r="DB30" s="88"/>
      <c r="DC30" s="88"/>
      <c r="DD30" s="88"/>
      <c r="DE30" s="88"/>
      <c r="DF30" s="88"/>
      <c r="DG30" s="88"/>
      <c r="DH30" s="88"/>
      <c r="DI30" s="88"/>
      <c r="DJ30" s="88"/>
      <c r="DK30" s="88"/>
      <c r="DL30" s="88"/>
      <c r="DM30" s="88"/>
      <c r="DN30" s="88"/>
      <c r="DO30" s="88"/>
      <c r="DP30" s="88"/>
      <c r="DQ30" s="88"/>
      <c r="DR30" s="88"/>
      <c r="DS30" s="88"/>
      <c r="DT30" s="88"/>
      <c r="DU30" s="88"/>
      <c r="DV30" s="88"/>
      <c r="DW30" s="88"/>
      <c r="DX30" s="88"/>
      <c r="DY30" s="88"/>
      <c r="DZ30" s="88"/>
      <c r="EA30" s="88"/>
      <c r="EB30" s="88"/>
      <c r="EC30" s="88"/>
      <c r="ED30" s="88"/>
      <c r="EE30" s="88"/>
      <c r="EF30" s="88"/>
      <c r="EG30" s="88"/>
      <c r="EH30" s="88"/>
      <c r="EI30" s="88"/>
      <c r="EJ30" s="88"/>
      <c r="EK30" s="88"/>
      <c r="EL30" s="88"/>
      <c r="EM30" s="88"/>
      <c r="EN30" s="88"/>
      <c r="EO30" s="88"/>
      <c r="EP30" s="88"/>
      <c r="EQ30" s="88"/>
      <c r="ER30" s="88"/>
      <c r="ES30" s="88"/>
      <c r="ET30" s="88"/>
      <c r="EU30" s="88"/>
      <c r="EV30" s="88"/>
      <c r="EW30" s="88"/>
      <c r="EX30" s="88"/>
      <c r="EY30" s="88"/>
      <c r="EZ30" s="88"/>
      <c r="FA30" s="88"/>
      <c r="FB30" s="88"/>
      <c r="FC30" s="88"/>
      <c r="FD30" s="88"/>
      <c r="FE30" s="88"/>
      <c r="FF30" s="88"/>
      <c r="FG30" s="88"/>
      <c r="FH30" s="88"/>
      <c r="FI30" s="88"/>
      <c r="FJ30" s="88"/>
      <c r="FK30" s="88"/>
      <c r="FL30" s="88"/>
      <c r="FM30" s="88"/>
      <c r="FN30" s="88"/>
      <c r="FO30" s="88"/>
      <c r="FP30" s="88"/>
      <c r="FQ30" s="88"/>
      <c r="FR30" s="88"/>
      <c r="FS30" s="88"/>
      <c r="FT30" s="88"/>
      <c r="FU30" s="88"/>
      <c r="FV30" s="88"/>
      <c r="FW30" s="88"/>
      <c r="FX30" s="88"/>
      <c r="FY30" s="88"/>
      <c r="FZ30" s="88"/>
      <c r="GA30" s="88"/>
      <c r="GB30" s="88"/>
      <c r="GC30" s="88"/>
      <c r="GD30" s="88"/>
      <c r="GE30" s="88"/>
      <c r="GF30" s="88"/>
      <c r="GG30" s="88"/>
      <c r="GH30" s="88"/>
      <c r="GI30" s="88"/>
      <c r="GJ30" s="88"/>
      <c r="GK30" s="88"/>
      <c r="GL30" s="88"/>
      <c r="GM30" s="88"/>
      <c r="GN30" s="88"/>
      <c r="GO30" s="88"/>
      <c r="GP30" s="88"/>
      <c r="GQ30" s="88"/>
      <c r="GR30" s="88"/>
      <c r="GS30" s="88"/>
    </row>
    <row r="31" spans="1:201 16384:16384" s="92" customFormat="1" ht="21.75" customHeight="1" x14ac:dyDescent="0.2">
      <c r="A31" s="94" t="s">
        <v>115</v>
      </c>
      <c r="B31" s="91"/>
      <c r="C31" s="91"/>
      <c r="D31" s="91"/>
      <c r="E31" s="91"/>
      <c r="F31" s="91"/>
      <c r="G31" s="91"/>
      <c r="H31" s="91"/>
      <c r="I31" s="91"/>
      <c r="J31" s="91"/>
      <c r="K31" s="91"/>
      <c r="L31" s="91"/>
      <c r="M31" s="91"/>
      <c r="N31" s="91"/>
      <c r="O31" s="91"/>
      <c r="P31" s="91"/>
      <c r="Q31" s="91"/>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c r="AX31" s="91"/>
      <c r="AY31" s="91"/>
      <c r="AZ31" s="91"/>
      <c r="BA31" s="91"/>
      <c r="BB31" s="91"/>
      <c r="BC31" s="91"/>
      <c r="BD31" s="91"/>
      <c r="BE31" s="91"/>
      <c r="BF31" s="91"/>
      <c r="BG31" s="91"/>
      <c r="BH31" s="91"/>
      <c r="BI31" s="91"/>
      <c r="BJ31" s="91"/>
      <c r="BK31" s="91"/>
      <c r="BL31" s="91"/>
      <c r="BM31" s="91"/>
      <c r="BN31" s="91"/>
      <c r="BO31" s="91"/>
      <c r="BP31" s="91"/>
      <c r="BQ31" s="91"/>
      <c r="BR31" s="91"/>
      <c r="BS31" s="91"/>
      <c r="BT31" s="91"/>
      <c r="BU31" s="91"/>
      <c r="BV31" s="91"/>
      <c r="BW31" s="91"/>
      <c r="BX31" s="91"/>
      <c r="BY31" s="91"/>
      <c r="BZ31" s="91"/>
      <c r="CA31" s="91"/>
      <c r="CB31" s="91"/>
      <c r="CC31" s="91"/>
      <c r="CD31" s="91"/>
      <c r="CE31" s="91"/>
      <c r="CF31" s="91"/>
      <c r="CG31" s="91"/>
      <c r="CH31" s="91"/>
      <c r="CI31" s="91"/>
      <c r="CJ31" s="91"/>
      <c r="CK31" s="91"/>
      <c r="CL31" s="91"/>
      <c r="CM31" s="91"/>
      <c r="CN31" s="91"/>
      <c r="CO31" s="91"/>
      <c r="CP31" s="91"/>
      <c r="CQ31" s="91"/>
      <c r="CR31" s="91"/>
      <c r="CS31" s="91"/>
      <c r="CT31" s="91"/>
      <c r="CU31" s="91"/>
      <c r="CV31" s="91"/>
      <c r="CW31" s="91"/>
      <c r="CX31" s="91"/>
      <c r="CY31" s="91"/>
      <c r="CZ31" s="91"/>
      <c r="DA31" s="91"/>
      <c r="DB31" s="91"/>
      <c r="DC31" s="91"/>
      <c r="DD31" s="91"/>
      <c r="DE31" s="91"/>
      <c r="DF31" s="91"/>
      <c r="DG31" s="91"/>
      <c r="DH31" s="91"/>
      <c r="DI31" s="91"/>
      <c r="DJ31" s="91"/>
      <c r="DK31" s="91"/>
      <c r="DL31" s="91"/>
      <c r="DM31" s="91"/>
      <c r="DN31" s="91"/>
      <c r="DO31" s="91"/>
      <c r="DP31" s="91"/>
      <c r="DQ31" s="91"/>
      <c r="DR31" s="91"/>
      <c r="DS31" s="91"/>
      <c r="DT31" s="91"/>
      <c r="DU31" s="91"/>
      <c r="DV31" s="91"/>
      <c r="DW31" s="91"/>
      <c r="DX31" s="91"/>
      <c r="DY31" s="91"/>
      <c r="DZ31" s="91"/>
      <c r="EA31" s="91"/>
      <c r="EB31" s="91"/>
      <c r="EC31" s="91"/>
      <c r="ED31" s="91"/>
      <c r="EE31" s="91"/>
      <c r="EF31" s="91"/>
      <c r="EG31" s="91"/>
      <c r="EH31" s="91"/>
      <c r="EI31" s="91"/>
      <c r="EJ31" s="91"/>
      <c r="EK31" s="91"/>
      <c r="EL31" s="91"/>
      <c r="EM31" s="91"/>
      <c r="EN31" s="91"/>
      <c r="EO31" s="91"/>
      <c r="EP31" s="91"/>
      <c r="EQ31" s="91"/>
      <c r="ER31" s="91"/>
      <c r="ES31" s="91"/>
      <c r="ET31" s="91"/>
      <c r="EU31" s="91"/>
      <c r="EV31" s="91"/>
      <c r="EW31" s="91"/>
      <c r="EX31" s="91"/>
      <c r="EY31" s="91"/>
      <c r="EZ31" s="91"/>
      <c r="FA31" s="91"/>
      <c r="FB31" s="91"/>
      <c r="FC31" s="91"/>
      <c r="FD31" s="91"/>
      <c r="FE31" s="91"/>
      <c r="FF31" s="91"/>
      <c r="FG31" s="91"/>
      <c r="FH31" s="91"/>
      <c r="FI31" s="91"/>
      <c r="FJ31" s="91"/>
      <c r="FK31" s="91"/>
      <c r="FL31" s="91"/>
      <c r="FM31" s="91"/>
      <c r="FN31" s="91"/>
      <c r="FO31" s="91"/>
      <c r="FP31" s="91"/>
      <c r="FQ31" s="91"/>
      <c r="FR31" s="91"/>
      <c r="FS31" s="91"/>
      <c r="FT31" s="91"/>
      <c r="FU31" s="91"/>
      <c r="FV31" s="91"/>
      <c r="FW31" s="91"/>
      <c r="FX31" s="91"/>
      <c r="FY31" s="91"/>
      <c r="FZ31" s="91"/>
      <c r="GA31" s="91"/>
      <c r="GB31" s="91"/>
      <c r="GC31" s="91"/>
      <c r="GD31" s="91"/>
      <c r="GE31" s="91"/>
      <c r="GF31" s="91"/>
      <c r="GG31" s="91"/>
      <c r="GH31" s="91"/>
      <c r="GI31" s="91"/>
      <c r="GJ31" s="91"/>
      <c r="GK31" s="91"/>
      <c r="GL31" s="91"/>
      <c r="GM31" s="91"/>
      <c r="GN31" s="91"/>
      <c r="GO31" s="91"/>
      <c r="GP31" s="91"/>
      <c r="GQ31" s="91"/>
      <c r="GR31" s="91"/>
      <c r="GS31" s="91"/>
      <c r="XFD31"/>
    </row>
    <row r="32" spans="1:201 16384:16384" ht="21.75" customHeight="1" x14ac:dyDescent="0.2">
      <c r="A32" s="85" t="s">
        <v>106</v>
      </c>
      <c r="B32" s="86"/>
      <c r="C32" s="86"/>
      <c r="D32" s="86"/>
      <c r="E32" s="86"/>
      <c r="F32" s="8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6"/>
      <c r="AF32" s="86"/>
      <c r="AG32" s="86"/>
      <c r="AH32" s="86"/>
      <c r="AI32" s="86"/>
      <c r="AJ32" s="86"/>
      <c r="AK32" s="86"/>
      <c r="AL32" s="86"/>
      <c r="AM32" s="86"/>
      <c r="AN32" s="86"/>
      <c r="AO32" s="86"/>
      <c r="AP32" s="86"/>
      <c r="AQ32" s="86"/>
      <c r="AR32" s="86"/>
      <c r="AS32" s="86"/>
      <c r="AT32" s="86"/>
      <c r="AU32" s="86"/>
      <c r="AV32" s="86"/>
      <c r="AW32" s="86"/>
      <c r="AX32" s="86"/>
      <c r="AY32" s="86"/>
      <c r="AZ32" s="86"/>
      <c r="BA32" s="86"/>
      <c r="BB32" s="86"/>
      <c r="BC32" s="86"/>
      <c r="BD32" s="86"/>
      <c r="BE32" s="86"/>
      <c r="BF32" s="86"/>
      <c r="BG32" s="86"/>
      <c r="BH32" s="86"/>
      <c r="BI32" s="86"/>
      <c r="BJ32" s="86"/>
      <c r="BK32" s="86"/>
      <c r="BL32" s="86"/>
      <c r="BM32" s="86"/>
      <c r="BN32" s="86"/>
      <c r="BO32" s="86"/>
      <c r="BP32" s="86"/>
      <c r="BQ32" s="86"/>
      <c r="BR32" s="86"/>
      <c r="BS32" s="86"/>
      <c r="BT32" s="86"/>
      <c r="BU32" s="86"/>
      <c r="BV32" s="86"/>
      <c r="BW32" s="86"/>
      <c r="BX32" s="86"/>
      <c r="BY32" s="86"/>
      <c r="BZ32" s="86"/>
      <c r="CA32" s="86"/>
      <c r="CB32" s="86"/>
      <c r="CC32" s="86"/>
      <c r="CD32" s="86"/>
      <c r="CE32" s="86"/>
      <c r="CF32" s="86"/>
      <c r="CG32" s="86"/>
      <c r="CH32" s="86"/>
      <c r="CI32" s="86"/>
      <c r="CJ32" s="86"/>
      <c r="CK32" s="86"/>
      <c r="CL32" s="86"/>
      <c r="CM32" s="86"/>
      <c r="CN32" s="86"/>
      <c r="CO32" s="86"/>
      <c r="CP32" s="86"/>
      <c r="CQ32" s="86"/>
      <c r="CR32" s="86"/>
      <c r="CS32" s="86"/>
      <c r="CT32" s="86"/>
      <c r="CU32" s="86"/>
      <c r="CV32" s="86"/>
      <c r="CW32" s="86"/>
      <c r="CX32" s="86"/>
      <c r="CY32" s="86"/>
      <c r="CZ32" s="86"/>
      <c r="DA32" s="86"/>
      <c r="DB32" s="86"/>
      <c r="DC32" s="86"/>
      <c r="DD32" s="86"/>
      <c r="DE32" s="86"/>
      <c r="DF32" s="86"/>
      <c r="DG32" s="86"/>
      <c r="DH32" s="86"/>
      <c r="DI32" s="86"/>
      <c r="DJ32" s="86"/>
      <c r="DK32" s="86"/>
      <c r="DL32" s="86"/>
      <c r="DM32" s="86"/>
      <c r="DN32" s="86"/>
      <c r="DO32" s="86"/>
      <c r="DP32" s="86"/>
      <c r="DQ32" s="86"/>
      <c r="DR32" s="86"/>
      <c r="DS32" s="86"/>
      <c r="DT32" s="86"/>
      <c r="DU32" s="86"/>
      <c r="DV32" s="86"/>
      <c r="DW32" s="86"/>
      <c r="DX32" s="86"/>
      <c r="DY32" s="86"/>
      <c r="DZ32" s="86"/>
      <c r="EA32" s="86"/>
      <c r="EB32" s="86"/>
      <c r="EC32" s="86"/>
      <c r="ED32" s="86"/>
      <c r="EE32" s="86"/>
      <c r="EF32" s="86"/>
      <c r="EG32" s="86"/>
      <c r="EH32" s="86"/>
      <c r="EI32" s="86"/>
      <c r="EJ32" s="86"/>
      <c r="EK32" s="86"/>
      <c r="EL32" s="86"/>
      <c r="EM32" s="86"/>
      <c r="EN32" s="86"/>
      <c r="EO32" s="86"/>
      <c r="EP32" s="86"/>
      <c r="EQ32" s="86"/>
      <c r="ER32" s="86"/>
      <c r="ES32" s="86"/>
      <c r="ET32" s="86"/>
      <c r="EU32" s="86"/>
      <c r="EV32" s="86"/>
      <c r="EW32" s="86"/>
      <c r="EX32" s="86"/>
      <c r="EY32" s="86"/>
      <c r="EZ32" s="86"/>
      <c r="FA32" s="86"/>
      <c r="FB32" s="86"/>
      <c r="FC32" s="86"/>
      <c r="FD32" s="86"/>
      <c r="FE32" s="86"/>
      <c r="FF32" s="86"/>
      <c r="FG32" s="86"/>
      <c r="FH32" s="86"/>
      <c r="FI32" s="86"/>
      <c r="FJ32" s="86"/>
      <c r="FK32" s="86"/>
      <c r="FL32" s="86"/>
      <c r="FM32" s="86"/>
      <c r="FN32" s="86"/>
      <c r="FO32" s="86"/>
      <c r="FP32" s="86"/>
      <c r="FQ32" s="86"/>
      <c r="FR32" s="86"/>
      <c r="FS32" s="86"/>
      <c r="FT32" s="86"/>
      <c r="FU32" s="86"/>
      <c r="FV32" s="86"/>
      <c r="FW32" s="86"/>
      <c r="FX32" s="86"/>
      <c r="FY32" s="86"/>
      <c r="FZ32" s="86"/>
      <c r="GA32" s="86"/>
      <c r="GB32" s="86"/>
      <c r="GC32" s="86"/>
      <c r="GD32" s="86"/>
      <c r="GE32" s="86"/>
      <c r="GF32" s="86"/>
      <c r="GG32" s="86"/>
      <c r="GH32" s="86"/>
      <c r="GI32" s="86"/>
      <c r="GJ32" s="86"/>
      <c r="GK32" s="86"/>
      <c r="GL32" s="86"/>
      <c r="GM32" s="86"/>
      <c r="GN32" s="86"/>
      <c r="GO32" s="86"/>
      <c r="GP32" s="86"/>
      <c r="GQ32" s="86"/>
      <c r="GR32" s="86"/>
      <c r="GS32" s="86"/>
      <c r="XFD32" s="92"/>
    </row>
    <row r="33" spans="1:201 16384:16384" s="92" customFormat="1" ht="21.75" customHeight="1" x14ac:dyDescent="0.2">
      <c r="A33" s="93" t="s">
        <v>114</v>
      </c>
      <c r="B33" s="88"/>
      <c r="C33" s="88"/>
      <c r="D33" s="88"/>
      <c r="E33" s="88"/>
      <c r="F33" s="88"/>
      <c r="G33" s="88"/>
      <c r="H33" s="88"/>
      <c r="I33" s="88"/>
      <c r="J33" s="88"/>
      <c r="K33" s="88"/>
      <c r="L33" s="88"/>
      <c r="M33" s="88"/>
      <c r="N33" s="88"/>
      <c r="O33" s="88"/>
      <c r="P33" s="88"/>
      <c r="Q33" s="88"/>
      <c r="R33" s="88"/>
      <c r="S33" s="88"/>
      <c r="T33" s="88"/>
      <c r="U33" s="88"/>
      <c r="V33" s="88"/>
      <c r="W33" s="88"/>
      <c r="X33" s="88"/>
      <c r="Y33" s="88"/>
      <c r="Z33" s="88"/>
      <c r="AA33" s="88"/>
      <c r="AB33" s="88"/>
      <c r="AC33" s="88"/>
      <c r="AD33" s="88"/>
      <c r="AE33" s="88"/>
      <c r="AF33" s="88"/>
      <c r="AG33" s="88"/>
      <c r="AH33" s="88"/>
      <c r="AI33" s="88"/>
      <c r="AJ33" s="88"/>
      <c r="AK33" s="88"/>
      <c r="AL33" s="88"/>
      <c r="AM33" s="88"/>
      <c r="AN33" s="88"/>
      <c r="AO33" s="88"/>
      <c r="AP33" s="88"/>
      <c r="AQ33" s="88"/>
      <c r="AR33" s="88"/>
      <c r="AS33" s="88"/>
      <c r="AT33" s="88"/>
      <c r="AU33" s="88"/>
      <c r="AV33" s="88"/>
      <c r="AW33" s="88"/>
      <c r="AX33" s="88"/>
      <c r="AY33" s="88"/>
      <c r="AZ33" s="88"/>
      <c r="BA33" s="88"/>
      <c r="BB33" s="88"/>
      <c r="BC33" s="88"/>
      <c r="BD33" s="88"/>
      <c r="BE33" s="88"/>
      <c r="BF33" s="88"/>
      <c r="BG33" s="88"/>
      <c r="BH33" s="88"/>
      <c r="BI33" s="88"/>
      <c r="BJ33" s="88"/>
      <c r="BK33" s="88"/>
      <c r="BL33" s="88"/>
      <c r="BM33" s="88"/>
      <c r="BN33" s="88"/>
      <c r="BO33" s="88"/>
      <c r="BP33" s="88"/>
      <c r="BQ33" s="88"/>
      <c r="BR33" s="88"/>
      <c r="BS33" s="88"/>
      <c r="BT33" s="88"/>
      <c r="BU33" s="88"/>
      <c r="BV33" s="88"/>
      <c r="BW33" s="88"/>
      <c r="BX33" s="88"/>
      <c r="BY33" s="88"/>
      <c r="BZ33" s="88"/>
      <c r="CA33" s="88"/>
      <c r="CB33" s="88"/>
      <c r="CC33" s="88"/>
      <c r="CD33" s="88"/>
      <c r="CE33" s="88"/>
      <c r="CF33" s="88"/>
      <c r="CG33" s="88"/>
      <c r="CH33" s="88"/>
      <c r="CI33" s="88"/>
      <c r="CJ33" s="88"/>
      <c r="CK33" s="88"/>
      <c r="CL33" s="88"/>
      <c r="CM33" s="88"/>
      <c r="CN33" s="88"/>
      <c r="CO33" s="88"/>
      <c r="CP33" s="88"/>
      <c r="CQ33" s="88"/>
      <c r="CR33" s="88"/>
      <c r="CS33" s="88"/>
      <c r="CT33" s="88"/>
      <c r="CU33" s="88"/>
      <c r="CV33" s="88"/>
      <c r="CW33" s="88"/>
      <c r="CX33" s="88"/>
      <c r="CY33" s="88"/>
      <c r="CZ33" s="88"/>
      <c r="DA33" s="88"/>
      <c r="DB33" s="88"/>
      <c r="DC33" s="88"/>
      <c r="DD33" s="88"/>
      <c r="DE33" s="88"/>
      <c r="DF33" s="88"/>
      <c r="DG33" s="88"/>
      <c r="DH33" s="88"/>
      <c r="DI33" s="88"/>
      <c r="DJ33" s="88"/>
      <c r="DK33" s="88"/>
      <c r="DL33" s="88"/>
      <c r="DM33" s="88"/>
      <c r="DN33" s="88"/>
      <c r="DO33" s="88"/>
      <c r="DP33" s="88"/>
      <c r="DQ33" s="88"/>
      <c r="DR33" s="88"/>
      <c r="DS33" s="88"/>
      <c r="DT33" s="88"/>
      <c r="DU33" s="88"/>
      <c r="DV33" s="88"/>
      <c r="DW33" s="88"/>
      <c r="DX33" s="88"/>
      <c r="DY33" s="88"/>
      <c r="DZ33" s="88"/>
      <c r="EA33" s="88"/>
      <c r="EB33" s="88"/>
      <c r="EC33" s="88"/>
      <c r="ED33" s="88"/>
      <c r="EE33" s="88"/>
      <c r="EF33" s="88"/>
      <c r="EG33" s="88"/>
      <c r="EH33" s="88"/>
      <c r="EI33" s="88"/>
      <c r="EJ33" s="88"/>
      <c r="EK33" s="88"/>
      <c r="EL33" s="88"/>
      <c r="EM33" s="88"/>
      <c r="EN33" s="88"/>
      <c r="EO33" s="88"/>
      <c r="EP33" s="88"/>
      <c r="EQ33" s="88"/>
      <c r="ER33" s="88"/>
      <c r="ES33" s="88"/>
      <c r="ET33" s="88"/>
      <c r="EU33" s="88"/>
      <c r="EV33" s="88"/>
      <c r="EW33" s="88"/>
      <c r="EX33" s="88"/>
      <c r="EY33" s="88"/>
      <c r="EZ33" s="88"/>
      <c r="FA33" s="88"/>
      <c r="FB33" s="88"/>
      <c r="FC33" s="88"/>
      <c r="FD33" s="88"/>
      <c r="FE33" s="88"/>
      <c r="FF33" s="88"/>
      <c r="FG33" s="88"/>
      <c r="FH33" s="88"/>
      <c r="FI33" s="88"/>
      <c r="FJ33" s="88"/>
      <c r="FK33" s="88"/>
      <c r="FL33" s="88"/>
      <c r="FM33" s="88"/>
      <c r="FN33" s="88"/>
      <c r="FO33" s="88"/>
      <c r="FP33" s="88"/>
      <c r="FQ33" s="88"/>
      <c r="FR33" s="88"/>
      <c r="FS33" s="88"/>
      <c r="FT33" s="88"/>
      <c r="FU33" s="88"/>
      <c r="FV33" s="88"/>
      <c r="FW33" s="88"/>
      <c r="FX33" s="88"/>
      <c r="FY33" s="88"/>
      <c r="FZ33" s="88"/>
      <c r="GA33" s="88"/>
      <c r="GB33" s="88"/>
      <c r="GC33" s="88"/>
      <c r="GD33" s="88"/>
      <c r="GE33" s="88"/>
      <c r="GF33" s="88"/>
      <c r="GG33" s="88"/>
      <c r="GH33" s="88"/>
      <c r="GI33" s="88"/>
      <c r="GJ33" s="88"/>
      <c r="GK33" s="88"/>
      <c r="GL33" s="88"/>
      <c r="GM33" s="88"/>
      <c r="GN33" s="88"/>
      <c r="GO33" s="88"/>
      <c r="GP33" s="88"/>
      <c r="GQ33" s="88"/>
      <c r="GR33" s="88"/>
      <c r="GS33" s="88"/>
    </row>
    <row r="34" spans="1:201 16384:16384" s="92" customFormat="1" ht="21.75" customHeight="1" x14ac:dyDescent="0.2">
      <c r="A34" s="94" t="s">
        <v>115</v>
      </c>
      <c r="B34" s="91"/>
      <c r="C34" s="91"/>
      <c r="D34" s="91"/>
      <c r="E34" s="91"/>
      <c r="F34" s="91"/>
      <c r="G34" s="91"/>
      <c r="H34" s="91"/>
      <c r="I34" s="91"/>
      <c r="J34" s="91"/>
      <c r="K34" s="91"/>
      <c r="L34" s="91"/>
      <c r="M34" s="91"/>
      <c r="N34" s="91"/>
      <c r="O34" s="91"/>
      <c r="P34" s="91"/>
      <c r="Q34" s="91"/>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c r="AX34" s="91"/>
      <c r="AY34" s="91"/>
      <c r="AZ34" s="91"/>
      <c r="BA34" s="91"/>
      <c r="BB34" s="91"/>
      <c r="BC34" s="91"/>
      <c r="BD34" s="91"/>
      <c r="BE34" s="91"/>
      <c r="BF34" s="91"/>
      <c r="BG34" s="91"/>
      <c r="BH34" s="91"/>
      <c r="BI34" s="91"/>
      <c r="BJ34" s="91"/>
      <c r="BK34" s="91"/>
      <c r="BL34" s="91"/>
      <c r="BM34" s="91"/>
      <c r="BN34" s="91"/>
      <c r="BO34" s="91"/>
      <c r="BP34" s="91"/>
      <c r="BQ34" s="91"/>
      <c r="BR34" s="91"/>
      <c r="BS34" s="91"/>
      <c r="BT34" s="91"/>
      <c r="BU34" s="91"/>
      <c r="BV34" s="91"/>
      <c r="BW34" s="91"/>
      <c r="BX34" s="91"/>
      <c r="BY34" s="91"/>
      <c r="BZ34" s="91"/>
      <c r="CA34" s="91"/>
      <c r="CB34" s="91"/>
      <c r="CC34" s="91"/>
      <c r="CD34" s="91"/>
      <c r="CE34" s="91"/>
      <c r="CF34" s="91"/>
      <c r="CG34" s="91"/>
      <c r="CH34" s="91"/>
      <c r="CI34" s="91"/>
      <c r="CJ34" s="91"/>
      <c r="CK34" s="91"/>
      <c r="CL34" s="91"/>
      <c r="CM34" s="91"/>
      <c r="CN34" s="91"/>
      <c r="CO34" s="91"/>
      <c r="CP34" s="91"/>
      <c r="CQ34" s="91"/>
      <c r="CR34" s="91"/>
      <c r="CS34" s="91"/>
      <c r="CT34" s="91"/>
      <c r="CU34" s="91"/>
      <c r="CV34" s="91"/>
      <c r="CW34" s="91"/>
      <c r="CX34" s="91"/>
      <c r="CY34" s="91"/>
      <c r="CZ34" s="91"/>
      <c r="DA34" s="91"/>
      <c r="DB34" s="91"/>
      <c r="DC34" s="91"/>
      <c r="DD34" s="91"/>
      <c r="DE34" s="91"/>
      <c r="DF34" s="91"/>
      <c r="DG34" s="91"/>
      <c r="DH34" s="91"/>
      <c r="DI34" s="91"/>
      <c r="DJ34" s="91"/>
      <c r="DK34" s="91"/>
      <c r="DL34" s="91"/>
      <c r="DM34" s="91"/>
      <c r="DN34" s="91"/>
      <c r="DO34" s="91"/>
      <c r="DP34" s="91"/>
      <c r="DQ34" s="91"/>
      <c r="DR34" s="91"/>
      <c r="DS34" s="91"/>
      <c r="DT34" s="91"/>
      <c r="DU34" s="91"/>
      <c r="DV34" s="91"/>
      <c r="DW34" s="91"/>
      <c r="DX34" s="91"/>
      <c r="DY34" s="91"/>
      <c r="DZ34" s="91"/>
      <c r="EA34" s="91"/>
      <c r="EB34" s="91"/>
      <c r="EC34" s="91"/>
      <c r="ED34" s="91"/>
      <c r="EE34" s="91"/>
      <c r="EF34" s="91"/>
      <c r="EG34" s="91"/>
      <c r="EH34" s="91"/>
      <c r="EI34" s="91"/>
      <c r="EJ34" s="91"/>
      <c r="EK34" s="91"/>
      <c r="EL34" s="91"/>
      <c r="EM34" s="91"/>
      <c r="EN34" s="91"/>
      <c r="EO34" s="91"/>
      <c r="EP34" s="91"/>
      <c r="EQ34" s="91"/>
      <c r="ER34" s="91"/>
      <c r="ES34" s="91"/>
      <c r="ET34" s="91"/>
      <c r="EU34" s="91"/>
      <c r="EV34" s="91"/>
      <c r="EW34" s="91"/>
      <c r="EX34" s="91"/>
      <c r="EY34" s="91"/>
      <c r="EZ34" s="91"/>
      <c r="FA34" s="91"/>
      <c r="FB34" s="91"/>
      <c r="FC34" s="91"/>
      <c r="FD34" s="91"/>
      <c r="FE34" s="91"/>
      <c r="FF34" s="91"/>
      <c r="FG34" s="91"/>
      <c r="FH34" s="91"/>
      <c r="FI34" s="91"/>
      <c r="FJ34" s="91"/>
      <c r="FK34" s="91"/>
      <c r="FL34" s="91"/>
      <c r="FM34" s="91"/>
      <c r="FN34" s="91"/>
      <c r="FO34" s="91"/>
      <c r="FP34" s="91"/>
      <c r="FQ34" s="91"/>
      <c r="FR34" s="91"/>
      <c r="FS34" s="91"/>
      <c r="FT34" s="91"/>
      <c r="FU34" s="91"/>
      <c r="FV34" s="91"/>
      <c r="FW34" s="91"/>
      <c r="FX34" s="91"/>
      <c r="FY34" s="91"/>
      <c r="FZ34" s="91"/>
      <c r="GA34" s="91"/>
      <c r="GB34" s="91"/>
      <c r="GC34" s="91"/>
      <c r="GD34" s="91"/>
      <c r="GE34" s="91"/>
      <c r="GF34" s="91"/>
      <c r="GG34" s="91"/>
      <c r="GH34" s="91"/>
      <c r="GI34" s="91"/>
      <c r="GJ34" s="91"/>
      <c r="GK34" s="91"/>
      <c r="GL34" s="91"/>
      <c r="GM34" s="91"/>
      <c r="GN34" s="91"/>
      <c r="GO34" s="91"/>
      <c r="GP34" s="91"/>
      <c r="GQ34" s="91"/>
      <c r="GR34" s="91"/>
      <c r="GS34" s="91"/>
      <c r="XFD34"/>
    </row>
    <row r="35" spans="1:201 16384:16384" ht="21.75" customHeight="1" x14ac:dyDescent="0.2">
      <c r="A35" s="85" t="s">
        <v>107</v>
      </c>
      <c r="B35" s="86"/>
      <c r="C35" s="86"/>
      <c r="D35" s="86"/>
      <c r="E35" s="86"/>
      <c r="F35" s="86"/>
      <c r="G35" s="86"/>
      <c r="H35" s="86"/>
      <c r="I35" s="86"/>
      <c r="J35" s="86"/>
      <c r="K35" s="86"/>
      <c r="L35" s="86"/>
      <c r="M35" s="86"/>
      <c r="N35" s="86"/>
      <c r="O35" s="86"/>
      <c r="P35" s="86"/>
      <c r="Q35" s="86"/>
      <c r="R35" s="86"/>
      <c r="S35" s="86"/>
      <c r="T35" s="86"/>
      <c r="U35" s="86"/>
      <c r="V35" s="86"/>
      <c r="W35" s="86"/>
      <c r="X35" s="86"/>
      <c r="Y35" s="86"/>
      <c r="Z35" s="86"/>
      <c r="AA35" s="86"/>
      <c r="AB35" s="86"/>
      <c r="AC35" s="86"/>
      <c r="AD35" s="86"/>
      <c r="AE35" s="86"/>
      <c r="AF35" s="86"/>
      <c r="AG35" s="86"/>
      <c r="AH35" s="86"/>
      <c r="AI35" s="86"/>
      <c r="AJ35" s="86"/>
      <c r="AK35" s="86"/>
      <c r="AL35" s="86"/>
      <c r="AM35" s="86"/>
      <c r="AN35" s="86"/>
      <c r="AO35" s="86"/>
      <c r="AP35" s="86"/>
      <c r="AQ35" s="86"/>
      <c r="AR35" s="86"/>
      <c r="AS35" s="86"/>
      <c r="AT35" s="86"/>
      <c r="AU35" s="86"/>
      <c r="AV35" s="86"/>
      <c r="AW35" s="86"/>
      <c r="AX35" s="86"/>
      <c r="AY35" s="86"/>
      <c r="AZ35" s="86"/>
      <c r="BA35" s="86"/>
      <c r="BB35" s="86"/>
      <c r="BC35" s="86"/>
      <c r="BD35" s="86"/>
      <c r="BE35" s="86"/>
      <c r="BF35" s="86"/>
      <c r="BG35" s="86"/>
      <c r="BH35" s="86"/>
      <c r="BI35" s="86"/>
      <c r="BJ35" s="86"/>
      <c r="BK35" s="86"/>
      <c r="BL35" s="86"/>
      <c r="BM35" s="86"/>
      <c r="BN35" s="86"/>
      <c r="BO35" s="86"/>
      <c r="BP35" s="86"/>
      <c r="BQ35" s="86"/>
      <c r="BR35" s="86"/>
      <c r="BS35" s="86"/>
      <c r="BT35" s="86"/>
      <c r="BU35" s="86"/>
      <c r="BV35" s="86"/>
      <c r="BW35" s="86"/>
      <c r="BX35" s="86"/>
      <c r="BY35" s="86"/>
      <c r="BZ35" s="86"/>
      <c r="CA35" s="86"/>
      <c r="CB35" s="86"/>
      <c r="CC35" s="86"/>
      <c r="CD35" s="86"/>
      <c r="CE35" s="86"/>
      <c r="CF35" s="86"/>
      <c r="CG35" s="86"/>
      <c r="CH35" s="86"/>
      <c r="CI35" s="86"/>
      <c r="CJ35" s="86"/>
      <c r="CK35" s="86"/>
      <c r="CL35" s="86"/>
      <c r="CM35" s="86"/>
      <c r="CN35" s="86"/>
      <c r="CO35" s="86"/>
      <c r="CP35" s="86"/>
      <c r="CQ35" s="86"/>
      <c r="CR35" s="86"/>
      <c r="CS35" s="86"/>
      <c r="CT35" s="86"/>
      <c r="CU35" s="86"/>
      <c r="CV35" s="86"/>
      <c r="CW35" s="86"/>
      <c r="CX35" s="86"/>
      <c r="CY35" s="86"/>
      <c r="CZ35" s="86"/>
      <c r="DA35" s="86"/>
      <c r="DB35" s="86"/>
      <c r="DC35" s="86"/>
      <c r="DD35" s="86"/>
      <c r="DE35" s="86"/>
      <c r="DF35" s="86"/>
      <c r="DG35" s="86"/>
      <c r="DH35" s="86"/>
      <c r="DI35" s="86"/>
      <c r="DJ35" s="86"/>
      <c r="DK35" s="86"/>
      <c r="DL35" s="86"/>
      <c r="DM35" s="86"/>
      <c r="DN35" s="86"/>
      <c r="DO35" s="86"/>
      <c r="DP35" s="86"/>
      <c r="DQ35" s="86"/>
      <c r="DR35" s="86"/>
      <c r="DS35" s="86"/>
      <c r="DT35" s="86"/>
      <c r="DU35" s="86"/>
      <c r="DV35" s="86"/>
      <c r="DW35" s="86"/>
      <c r="DX35" s="86"/>
      <c r="DY35" s="86"/>
      <c r="DZ35" s="86"/>
      <c r="EA35" s="86"/>
      <c r="EB35" s="86"/>
      <c r="EC35" s="86"/>
      <c r="ED35" s="86"/>
      <c r="EE35" s="86"/>
      <c r="EF35" s="86"/>
      <c r="EG35" s="86"/>
      <c r="EH35" s="86"/>
      <c r="EI35" s="86"/>
      <c r="EJ35" s="86"/>
      <c r="EK35" s="86"/>
      <c r="EL35" s="86"/>
      <c r="EM35" s="86"/>
      <c r="EN35" s="86"/>
      <c r="EO35" s="86"/>
      <c r="EP35" s="86"/>
      <c r="EQ35" s="86"/>
      <c r="ER35" s="86"/>
      <c r="ES35" s="86"/>
      <c r="ET35" s="86"/>
      <c r="EU35" s="86"/>
      <c r="EV35" s="86"/>
      <c r="EW35" s="86"/>
      <c r="EX35" s="86"/>
      <c r="EY35" s="86"/>
      <c r="EZ35" s="86"/>
      <c r="FA35" s="86"/>
      <c r="FB35" s="86"/>
      <c r="FC35" s="86"/>
      <c r="FD35" s="86"/>
      <c r="FE35" s="86"/>
      <c r="FF35" s="86"/>
      <c r="FG35" s="86"/>
      <c r="FH35" s="86"/>
      <c r="FI35" s="86"/>
      <c r="FJ35" s="86"/>
      <c r="FK35" s="86"/>
      <c r="FL35" s="86"/>
      <c r="FM35" s="86"/>
      <c r="FN35" s="86"/>
      <c r="FO35" s="86"/>
      <c r="FP35" s="86"/>
      <c r="FQ35" s="86"/>
      <c r="FR35" s="86"/>
      <c r="FS35" s="86"/>
      <c r="FT35" s="86"/>
      <c r="FU35" s="86"/>
      <c r="FV35" s="86"/>
      <c r="FW35" s="86"/>
      <c r="FX35" s="86"/>
      <c r="FY35" s="86"/>
      <c r="FZ35" s="86"/>
      <c r="GA35" s="86"/>
      <c r="GB35" s="86"/>
      <c r="GC35" s="86"/>
      <c r="GD35" s="86"/>
      <c r="GE35" s="86"/>
      <c r="GF35" s="86"/>
      <c r="GG35" s="86"/>
      <c r="GH35" s="86"/>
      <c r="GI35" s="86"/>
      <c r="GJ35" s="86"/>
      <c r="GK35" s="86"/>
      <c r="GL35" s="86"/>
      <c r="GM35" s="86"/>
      <c r="GN35" s="86"/>
      <c r="GO35" s="86"/>
      <c r="GP35" s="86"/>
      <c r="GQ35" s="86"/>
      <c r="GR35" s="86"/>
      <c r="GS35" s="86"/>
      <c r="XFD35" s="92"/>
    </row>
    <row r="36" spans="1:201 16384:16384" s="92" customFormat="1" ht="21.75" customHeight="1" x14ac:dyDescent="0.2">
      <c r="A36" s="93" t="s">
        <v>114</v>
      </c>
      <c r="B36" s="88"/>
      <c r="C36" s="88"/>
      <c r="D36" s="88"/>
      <c r="E36" s="88"/>
      <c r="F36" s="88"/>
      <c r="G36" s="88"/>
      <c r="H36" s="88"/>
      <c r="I36" s="88"/>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8"/>
      <c r="BF36" s="88"/>
      <c r="BG36" s="88"/>
      <c r="BH36" s="88"/>
      <c r="BI36" s="88"/>
      <c r="BJ36" s="88"/>
      <c r="BK36" s="88"/>
      <c r="BL36" s="88"/>
      <c r="BM36" s="88"/>
      <c r="BN36" s="88"/>
      <c r="BO36" s="88"/>
      <c r="BP36" s="88"/>
      <c r="BQ36" s="88"/>
      <c r="BR36" s="88"/>
      <c r="BS36" s="88"/>
      <c r="BT36" s="88"/>
      <c r="BU36" s="88"/>
      <c r="BV36" s="88"/>
      <c r="BW36" s="88"/>
      <c r="BX36" s="88"/>
      <c r="BY36" s="88"/>
      <c r="BZ36" s="88"/>
      <c r="CA36" s="88"/>
      <c r="CB36" s="88"/>
      <c r="CC36" s="88"/>
      <c r="CD36" s="88"/>
      <c r="CE36" s="88"/>
      <c r="CF36" s="88"/>
      <c r="CG36" s="88"/>
      <c r="CH36" s="88"/>
      <c r="CI36" s="88"/>
      <c r="CJ36" s="88"/>
      <c r="CK36" s="88"/>
      <c r="CL36" s="88"/>
      <c r="CM36" s="88"/>
      <c r="CN36" s="88"/>
      <c r="CO36" s="88"/>
      <c r="CP36" s="88"/>
      <c r="CQ36" s="88"/>
      <c r="CR36" s="88"/>
      <c r="CS36" s="88"/>
      <c r="CT36" s="88"/>
      <c r="CU36" s="88"/>
      <c r="CV36" s="88"/>
      <c r="CW36" s="88"/>
      <c r="CX36" s="88"/>
      <c r="CY36" s="88"/>
      <c r="CZ36" s="88"/>
      <c r="DA36" s="88"/>
      <c r="DB36" s="88"/>
      <c r="DC36" s="88"/>
      <c r="DD36" s="88"/>
      <c r="DE36" s="88"/>
      <c r="DF36" s="88"/>
      <c r="DG36" s="88"/>
      <c r="DH36" s="88"/>
      <c r="DI36" s="88"/>
      <c r="DJ36" s="88"/>
      <c r="DK36" s="88"/>
      <c r="DL36" s="88"/>
      <c r="DM36" s="88"/>
      <c r="DN36" s="88"/>
      <c r="DO36" s="88"/>
      <c r="DP36" s="88"/>
      <c r="DQ36" s="88"/>
      <c r="DR36" s="88"/>
      <c r="DS36" s="88"/>
      <c r="DT36" s="88"/>
      <c r="DU36" s="88"/>
      <c r="DV36" s="88"/>
      <c r="DW36" s="88"/>
      <c r="DX36" s="88"/>
      <c r="DY36" s="88"/>
      <c r="DZ36" s="88"/>
      <c r="EA36" s="88"/>
      <c r="EB36" s="88"/>
      <c r="EC36" s="88"/>
      <c r="ED36" s="88"/>
      <c r="EE36" s="88"/>
      <c r="EF36" s="88"/>
      <c r="EG36" s="88"/>
      <c r="EH36" s="88"/>
      <c r="EI36" s="88"/>
      <c r="EJ36" s="88"/>
      <c r="EK36" s="88"/>
      <c r="EL36" s="88"/>
      <c r="EM36" s="88"/>
      <c r="EN36" s="88"/>
      <c r="EO36" s="88"/>
      <c r="EP36" s="88"/>
      <c r="EQ36" s="88"/>
      <c r="ER36" s="88"/>
      <c r="ES36" s="88"/>
      <c r="ET36" s="88"/>
      <c r="EU36" s="88"/>
      <c r="EV36" s="88"/>
      <c r="EW36" s="88"/>
      <c r="EX36" s="88"/>
      <c r="EY36" s="88"/>
      <c r="EZ36" s="88"/>
      <c r="FA36" s="88"/>
      <c r="FB36" s="88"/>
      <c r="FC36" s="88"/>
      <c r="FD36" s="88"/>
      <c r="FE36" s="88"/>
      <c r="FF36" s="88"/>
      <c r="FG36" s="88"/>
      <c r="FH36" s="88"/>
      <c r="FI36" s="88"/>
      <c r="FJ36" s="88"/>
      <c r="FK36" s="88"/>
      <c r="FL36" s="88"/>
      <c r="FM36" s="88"/>
      <c r="FN36" s="88"/>
      <c r="FO36" s="88"/>
      <c r="FP36" s="88"/>
      <c r="FQ36" s="88"/>
      <c r="FR36" s="88"/>
      <c r="FS36" s="88"/>
      <c r="FT36" s="88"/>
      <c r="FU36" s="88"/>
      <c r="FV36" s="88"/>
      <c r="FW36" s="88"/>
      <c r="FX36" s="88"/>
      <c r="FY36" s="88"/>
      <c r="FZ36" s="88"/>
      <c r="GA36" s="88"/>
      <c r="GB36" s="88"/>
      <c r="GC36" s="88"/>
      <c r="GD36" s="88"/>
      <c r="GE36" s="88"/>
      <c r="GF36" s="88"/>
      <c r="GG36" s="88"/>
      <c r="GH36" s="88"/>
      <c r="GI36" s="88"/>
      <c r="GJ36" s="88"/>
      <c r="GK36" s="88"/>
      <c r="GL36" s="88"/>
      <c r="GM36" s="88"/>
      <c r="GN36" s="88"/>
      <c r="GO36" s="88"/>
      <c r="GP36" s="88"/>
      <c r="GQ36" s="88"/>
      <c r="GR36" s="88"/>
      <c r="GS36" s="88"/>
    </row>
    <row r="37" spans="1:201 16384:16384" s="92" customFormat="1" ht="21.75" customHeight="1" x14ac:dyDescent="0.2">
      <c r="A37" s="94" t="s">
        <v>115</v>
      </c>
      <c r="B37" s="91"/>
      <c r="C37" s="91"/>
      <c r="D37" s="91"/>
      <c r="E37" s="91"/>
      <c r="F37" s="91"/>
      <c r="G37" s="91"/>
      <c r="H37" s="91"/>
      <c r="I37" s="91"/>
      <c r="J37" s="91"/>
      <c r="K37" s="91"/>
      <c r="L37" s="91"/>
      <c r="M37" s="91"/>
      <c r="N37" s="91"/>
      <c r="O37" s="91"/>
      <c r="P37" s="91"/>
      <c r="Q37" s="91"/>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c r="AX37" s="91"/>
      <c r="AY37" s="91"/>
      <c r="AZ37" s="91"/>
      <c r="BA37" s="91"/>
      <c r="BB37" s="91"/>
      <c r="BC37" s="91"/>
      <c r="BD37" s="91"/>
      <c r="BE37" s="91"/>
      <c r="BF37" s="91"/>
      <c r="BG37" s="91"/>
      <c r="BH37" s="91"/>
      <c r="BI37" s="91"/>
      <c r="BJ37" s="91"/>
      <c r="BK37" s="91"/>
      <c r="BL37" s="91"/>
      <c r="BM37" s="91"/>
      <c r="BN37" s="91"/>
      <c r="BO37" s="91"/>
      <c r="BP37" s="91"/>
      <c r="BQ37" s="91"/>
      <c r="BR37" s="91"/>
      <c r="BS37" s="91"/>
      <c r="BT37" s="91"/>
      <c r="BU37" s="91"/>
      <c r="BV37" s="91"/>
      <c r="BW37" s="91"/>
      <c r="BX37" s="91"/>
      <c r="BY37" s="91"/>
      <c r="BZ37" s="91"/>
      <c r="CA37" s="91"/>
      <c r="CB37" s="91"/>
      <c r="CC37" s="91"/>
      <c r="CD37" s="91"/>
      <c r="CE37" s="91"/>
      <c r="CF37" s="91"/>
      <c r="CG37" s="91"/>
      <c r="CH37" s="91"/>
      <c r="CI37" s="91"/>
      <c r="CJ37" s="91"/>
      <c r="CK37" s="91"/>
      <c r="CL37" s="91"/>
      <c r="CM37" s="91"/>
      <c r="CN37" s="91"/>
      <c r="CO37" s="91"/>
      <c r="CP37" s="91"/>
      <c r="CQ37" s="91"/>
      <c r="CR37" s="91"/>
      <c r="CS37" s="91"/>
      <c r="CT37" s="91"/>
      <c r="CU37" s="91"/>
      <c r="CV37" s="91"/>
      <c r="CW37" s="91"/>
      <c r="CX37" s="91"/>
      <c r="CY37" s="91"/>
      <c r="CZ37" s="91"/>
      <c r="DA37" s="91"/>
      <c r="DB37" s="91"/>
      <c r="DC37" s="91"/>
      <c r="DD37" s="91"/>
      <c r="DE37" s="91"/>
      <c r="DF37" s="91"/>
      <c r="DG37" s="91"/>
      <c r="DH37" s="91"/>
      <c r="DI37" s="91"/>
      <c r="DJ37" s="91"/>
      <c r="DK37" s="91"/>
      <c r="DL37" s="91"/>
      <c r="DM37" s="91"/>
      <c r="DN37" s="91"/>
      <c r="DO37" s="91"/>
      <c r="DP37" s="91"/>
      <c r="DQ37" s="91"/>
      <c r="DR37" s="91"/>
      <c r="DS37" s="91"/>
      <c r="DT37" s="91"/>
      <c r="DU37" s="91"/>
      <c r="DV37" s="91"/>
      <c r="DW37" s="91"/>
      <c r="DX37" s="91"/>
      <c r="DY37" s="91"/>
      <c r="DZ37" s="91"/>
      <c r="EA37" s="91"/>
      <c r="EB37" s="91"/>
      <c r="EC37" s="91"/>
      <c r="ED37" s="91"/>
      <c r="EE37" s="91"/>
      <c r="EF37" s="91"/>
      <c r="EG37" s="91"/>
      <c r="EH37" s="91"/>
      <c r="EI37" s="91"/>
      <c r="EJ37" s="91"/>
      <c r="EK37" s="91"/>
      <c r="EL37" s="91"/>
      <c r="EM37" s="91"/>
      <c r="EN37" s="91"/>
      <c r="EO37" s="91"/>
      <c r="EP37" s="91"/>
      <c r="EQ37" s="91"/>
      <c r="ER37" s="91"/>
      <c r="ES37" s="91"/>
      <c r="ET37" s="91"/>
      <c r="EU37" s="91"/>
      <c r="EV37" s="91"/>
      <c r="EW37" s="91"/>
      <c r="EX37" s="91"/>
      <c r="EY37" s="91"/>
      <c r="EZ37" s="91"/>
      <c r="FA37" s="91"/>
      <c r="FB37" s="91"/>
      <c r="FC37" s="91"/>
      <c r="FD37" s="91"/>
      <c r="FE37" s="91"/>
      <c r="FF37" s="91"/>
      <c r="FG37" s="91"/>
      <c r="FH37" s="91"/>
      <c r="FI37" s="91"/>
      <c r="FJ37" s="91"/>
      <c r="FK37" s="91"/>
      <c r="FL37" s="91"/>
      <c r="FM37" s="91"/>
      <c r="FN37" s="91"/>
      <c r="FO37" s="91"/>
      <c r="FP37" s="91"/>
      <c r="FQ37" s="91"/>
      <c r="FR37" s="91"/>
      <c r="FS37" s="91"/>
      <c r="FT37" s="91"/>
      <c r="FU37" s="91"/>
      <c r="FV37" s="91"/>
      <c r="FW37" s="91"/>
      <c r="FX37" s="91"/>
      <c r="FY37" s="91"/>
      <c r="FZ37" s="91"/>
      <c r="GA37" s="91"/>
      <c r="GB37" s="91"/>
      <c r="GC37" s="91"/>
      <c r="GD37" s="91"/>
      <c r="GE37" s="91"/>
      <c r="GF37" s="91"/>
      <c r="GG37" s="91"/>
      <c r="GH37" s="91"/>
      <c r="GI37" s="91"/>
      <c r="GJ37" s="91"/>
      <c r="GK37" s="91"/>
      <c r="GL37" s="91"/>
      <c r="GM37" s="91"/>
      <c r="GN37" s="91"/>
      <c r="GO37" s="91"/>
      <c r="GP37" s="91"/>
      <c r="GQ37" s="91"/>
      <c r="GR37" s="91"/>
      <c r="GS37" s="91"/>
      <c r="XFD37"/>
    </row>
    <row r="38" spans="1:201 16384:16384" ht="21.75" customHeight="1" x14ac:dyDescent="0.2">
      <c r="A38" s="85" t="s">
        <v>108</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6"/>
      <c r="AY38" s="86"/>
      <c r="AZ38" s="86"/>
      <c r="BA38" s="86"/>
      <c r="BB38" s="86"/>
      <c r="BC38" s="86"/>
      <c r="BD38" s="86"/>
      <c r="BE38" s="86"/>
      <c r="BF38" s="86"/>
      <c r="BG38" s="86"/>
      <c r="BH38" s="86"/>
      <c r="BI38" s="86"/>
      <c r="BJ38" s="86"/>
      <c r="BK38" s="86"/>
      <c r="BL38" s="86"/>
      <c r="BM38" s="86"/>
      <c r="BN38" s="86"/>
      <c r="BO38" s="86"/>
      <c r="BP38" s="86"/>
      <c r="BQ38" s="86"/>
      <c r="BR38" s="86"/>
      <c r="BS38" s="86"/>
      <c r="BT38" s="86"/>
      <c r="BU38" s="86"/>
      <c r="BV38" s="86"/>
      <c r="BW38" s="86"/>
      <c r="BX38" s="86"/>
      <c r="BY38" s="86"/>
      <c r="BZ38" s="86"/>
      <c r="CA38" s="86"/>
      <c r="CB38" s="86"/>
      <c r="CC38" s="86"/>
      <c r="CD38" s="86"/>
      <c r="CE38" s="86"/>
      <c r="CF38" s="86"/>
      <c r="CG38" s="86"/>
      <c r="CH38" s="86"/>
      <c r="CI38" s="86"/>
      <c r="CJ38" s="86"/>
      <c r="CK38" s="86"/>
      <c r="CL38" s="86"/>
      <c r="CM38" s="86"/>
      <c r="CN38" s="86"/>
      <c r="CO38" s="86"/>
      <c r="CP38" s="86"/>
      <c r="CQ38" s="86"/>
      <c r="CR38" s="86"/>
      <c r="CS38" s="86"/>
      <c r="CT38" s="86"/>
      <c r="CU38" s="86"/>
      <c r="CV38" s="86"/>
      <c r="CW38" s="86"/>
      <c r="CX38" s="86"/>
      <c r="CY38" s="86"/>
      <c r="CZ38" s="86"/>
      <c r="DA38" s="86"/>
      <c r="DB38" s="86"/>
      <c r="DC38" s="86"/>
      <c r="DD38" s="86"/>
      <c r="DE38" s="86"/>
      <c r="DF38" s="86"/>
      <c r="DG38" s="86"/>
      <c r="DH38" s="86"/>
      <c r="DI38" s="86"/>
      <c r="DJ38" s="86"/>
      <c r="DK38" s="86"/>
      <c r="DL38" s="86"/>
      <c r="DM38" s="86"/>
      <c r="DN38" s="86"/>
      <c r="DO38" s="86"/>
      <c r="DP38" s="86"/>
      <c r="DQ38" s="86"/>
      <c r="DR38" s="86"/>
      <c r="DS38" s="86"/>
      <c r="DT38" s="86"/>
      <c r="DU38" s="86"/>
      <c r="DV38" s="86"/>
      <c r="DW38" s="86"/>
      <c r="DX38" s="86"/>
      <c r="DY38" s="86"/>
      <c r="DZ38" s="86"/>
      <c r="EA38" s="86"/>
      <c r="EB38" s="86"/>
      <c r="EC38" s="86"/>
      <c r="ED38" s="86"/>
      <c r="EE38" s="86"/>
      <c r="EF38" s="86"/>
      <c r="EG38" s="86"/>
      <c r="EH38" s="86"/>
      <c r="EI38" s="86"/>
      <c r="EJ38" s="86"/>
      <c r="EK38" s="86"/>
      <c r="EL38" s="86"/>
      <c r="EM38" s="86"/>
      <c r="EN38" s="86"/>
      <c r="EO38" s="86"/>
      <c r="EP38" s="86"/>
      <c r="EQ38" s="86"/>
      <c r="ER38" s="86"/>
      <c r="ES38" s="86"/>
      <c r="ET38" s="86"/>
      <c r="EU38" s="86"/>
      <c r="EV38" s="86"/>
      <c r="EW38" s="86"/>
      <c r="EX38" s="86"/>
      <c r="EY38" s="86"/>
      <c r="EZ38" s="86"/>
      <c r="FA38" s="86"/>
      <c r="FB38" s="86"/>
      <c r="FC38" s="86"/>
      <c r="FD38" s="86"/>
      <c r="FE38" s="86"/>
      <c r="FF38" s="86"/>
      <c r="FG38" s="86"/>
      <c r="FH38" s="86"/>
      <c r="FI38" s="86"/>
      <c r="FJ38" s="86"/>
      <c r="FK38" s="86"/>
      <c r="FL38" s="86"/>
      <c r="FM38" s="86"/>
      <c r="FN38" s="86"/>
      <c r="FO38" s="86"/>
      <c r="FP38" s="86"/>
      <c r="FQ38" s="86"/>
      <c r="FR38" s="86"/>
      <c r="FS38" s="86"/>
      <c r="FT38" s="86"/>
      <c r="FU38" s="86"/>
      <c r="FV38" s="86"/>
      <c r="FW38" s="86"/>
      <c r="FX38" s="86"/>
      <c r="FY38" s="86"/>
      <c r="FZ38" s="86"/>
      <c r="GA38" s="86"/>
      <c r="GB38" s="86"/>
      <c r="GC38" s="86"/>
      <c r="GD38" s="86"/>
      <c r="GE38" s="86"/>
      <c r="GF38" s="86"/>
      <c r="GG38" s="86"/>
      <c r="GH38" s="86"/>
      <c r="GI38" s="86"/>
      <c r="GJ38" s="86"/>
      <c r="GK38" s="86"/>
      <c r="GL38" s="86"/>
      <c r="GM38" s="86"/>
      <c r="GN38" s="86"/>
      <c r="GO38" s="86"/>
      <c r="GP38" s="86"/>
      <c r="GQ38" s="86"/>
      <c r="GR38" s="86"/>
      <c r="GS38" s="86"/>
      <c r="XFD38" s="92"/>
    </row>
    <row r="39" spans="1:201 16384:16384" s="92" customFormat="1" ht="21.75" customHeight="1" x14ac:dyDescent="0.2">
      <c r="A39" s="93" t="s">
        <v>114</v>
      </c>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88"/>
      <c r="AB39" s="88"/>
      <c r="AC39" s="88"/>
      <c r="AD39" s="88"/>
      <c r="AE39" s="88"/>
      <c r="AF39" s="88"/>
      <c r="AG39" s="88"/>
      <c r="AH39" s="88"/>
      <c r="AI39" s="88"/>
      <c r="AJ39" s="88"/>
      <c r="AK39" s="88"/>
      <c r="AL39" s="88"/>
      <c r="AM39" s="88"/>
      <c r="AN39" s="88"/>
      <c r="AO39" s="88"/>
      <c r="AP39" s="88"/>
      <c r="AQ39" s="88"/>
      <c r="AR39" s="88"/>
      <c r="AS39" s="88"/>
      <c r="AT39" s="88"/>
      <c r="AU39" s="88"/>
      <c r="AV39" s="88"/>
      <c r="AW39" s="88"/>
      <c r="AX39" s="88"/>
      <c r="AY39" s="88"/>
      <c r="AZ39" s="88"/>
      <c r="BA39" s="88"/>
      <c r="BB39" s="88"/>
      <c r="BC39" s="88"/>
      <c r="BD39" s="88"/>
      <c r="BE39" s="88"/>
      <c r="BF39" s="88"/>
      <c r="BG39" s="88"/>
      <c r="BH39" s="88"/>
      <c r="BI39" s="88"/>
      <c r="BJ39" s="88"/>
      <c r="BK39" s="88"/>
      <c r="BL39" s="88"/>
      <c r="BM39" s="88"/>
      <c r="BN39" s="88"/>
      <c r="BO39" s="88"/>
      <c r="BP39" s="88"/>
      <c r="BQ39" s="88"/>
      <c r="BR39" s="88"/>
      <c r="BS39" s="88"/>
      <c r="BT39" s="88"/>
      <c r="BU39" s="88"/>
      <c r="BV39" s="88"/>
      <c r="BW39" s="88"/>
      <c r="BX39" s="88"/>
      <c r="BY39" s="88"/>
      <c r="BZ39" s="88"/>
      <c r="CA39" s="88"/>
      <c r="CB39" s="88"/>
      <c r="CC39" s="88"/>
      <c r="CD39" s="88"/>
      <c r="CE39" s="88"/>
      <c r="CF39" s="88"/>
      <c r="CG39" s="88"/>
      <c r="CH39" s="88"/>
      <c r="CI39" s="88"/>
      <c r="CJ39" s="88"/>
      <c r="CK39" s="88"/>
      <c r="CL39" s="88"/>
      <c r="CM39" s="88"/>
      <c r="CN39" s="88"/>
      <c r="CO39" s="88"/>
      <c r="CP39" s="88"/>
      <c r="CQ39" s="88"/>
      <c r="CR39" s="88"/>
      <c r="CS39" s="88"/>
      <c r="CT39" s="88"/>
      <c r="CU39" s="88"/>
      <c r="CV39" s="88"/>
      <c r="CW39" s="88"/>
      <c r="CX39" s="88"/>
      <c r="CY39" s="88"/>
      <c r="CZ39" s="88"/>
      <c r="DA39" s="88"/>
      <c r="DB39" s="88"/>
      <c r="DC39" s="88"/>
      <c r="DD39" s="88"/>
      <c r="DE39" s="88"/>
      <c r="DF39" s="88"/>
      <c r="DG39" s="88"/>
      <c r="DH39" s="88"/>
      <c r="DI39" s="88"/>
      <c r="DJ39" s="88"/>
      <c r="DK39" s="88"/>
      <c r="DL39" s="88"/>
      <c r="DM39" s="88"/>
      <c r="DN39" s="88"/>
      <c r="DO39" s="88"/>
      <c r="DP39" s="88"/>
      <c r="DQ39" s="88"/>
      <c r="DR39" s="88"/>
      <c r="DS39" s="88"/>
      <c r="DT39" s="88"/>
      <c r="DU39" s="88"/>
      <c r="DV39" s="88"/>
      <c r="DW39" s="88"/>
      <c r="DX39" s="88"/>
      <c r="DY39" s="88"/>
      <c r="DZ39" s="88"/>
      <c r="EA39" s="88"/>
      <c r="EB39" s="88"/>
      <c r="EC39" s="88"/>
      <c r="ED39" s="88"/>
      <c r="EE39" s="88"/>
      <c r="EF39" s="88"/>
      <c r="EG39" s="88"/>
      <c r="EH39" s="88"/>
      <c r="EI39" s="88"/>
      <c r="EJ39" s="88"/>
      <c r="EK39" s="88"/>
      <c r="EL39" s="88"/>
      <c r="EM39" s="88"/>
      <c r="EN39" s="88"/>
      <c r="EO39" s="88"/>
      <c r="EP39" s="88"/>
      <c r="EQ39" s="88"/>
      <c r="ER39" s="88"/>
      <c r="ES39" s="88"/>
      <c r="ET39" s="88"/>
      <c r="EU39" s="88"/>
      <c r="EV39" s="88"/>
      <c r="EW39" s="88"/>
      <c r="EX39" s="88"/>
      <c r="EY39" s="88"/>
      <c r="EZ39" s="88"/>
      <c r="FA39" s="88"/>
      <c r="FB39" s="88"/>
      <c r="FC39" s="88"/>
      <c r="FD39" s="88"/>
      <c r="FE39" s="88"/>
      <c r="FF39" s="88"/>
      <c r="FG39" s="88"/>
      <c r="FH39" s="88"/>
      <c r="FI39" s="88"/>
      <c r="FJ39" s="88"/>
      <c r="FK39" s="88"/>
      <c r="FL39" s="88"/>
      <c r="FM39" s="88"/>
      <c r="FN39" s="88"/>
      <c r="FO39" s="88"/>
      <c r="FP39" s="88"/>
      <c r="FQ39" s="88"/>
      <c r="FR39" s="88"/>
      <c r="FS39" s="88"/>
      <c r="FT39" s="88"/>
      <c r="FU39" s="88"/>
      <c r="FV39" s="88"/>
      <c r="FW39" s="88"/>
      <c r="FX39" s="88"/>
      <c r="FY39" s="88"/>
      <c r="FZ39" s="88"/>
      <c r="GA39" s="88"/>
      <c r="GB39" s="88"/>
      <c r="GC39" s="88"/>
      <c r="GD39" s="88"/>
      <c r="GE39" s="88"/>
      <c r="GF39" s="88"/>
      <c r="GG39" s="88"/>
      <c r="GH39" s="88"/>
      <c r="GI39" s="88"/>
      <c r="GJ39" s="88"/>
      <c r="GK39" s="88"/>
      <c r="GL39" s="88"/>
      <c r="GM39" s="88"/>
      <c r="GN39" s="88"/>
      <c r="GO39" s="88"/>
      <c r="GP39" s="88"/>
      <c r="GQ39" s="88"/>
      <c r="GR39" s="88"/>
      <c r="GS39" s="88"/>
    </row>
    <row r="40" spans="1:201 16384:16384" s="92" customFormat="1" ht="21.75" customHeight="1" x14ac:dyDescent="0.2">
      <c r="A40" s="94" t="s">
        <v>115</v>
      </c>
      <c r="B40" s="91"/>
      <c r="C40" s="91"/>
      <c r="D40" s="91"/>
      <c r="E40" s="91"/>
      <c r="F40" s="91"/>
      <c r="G40" s="91"/>
      <c r="H40" s="91"/>
      <c r="I40" s="91"/>
      <c r="J40" s="91"/>
      <c r="K40" s="91"/>
      <c r="L40" s="91"/>
      <c r="M40" s="91"/>
      <c r="N40" s="91"/>
      <c r="O40" s="91"/>
      <c r="P40" s="91"/>
      <c r="Q40" s="91"/>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c r="AX40" s="91"/>
      <c r="AY40" s="91"/>
      <c r="AZ40" s="91"/>
      <c r="BA40" s="91"/>
      <c r="BB40" s="91"/>
      <c r="BC40" s="91"/>
      <c r="BD40" s="91"/>
      <c r="BE40" s="91"/>
      <c r="BF40" s="91"/>
      <c r="BG40" s="91"/>
      <c r="BH40" s="91"/>
      <c r="BI40" s="91"/>
      <c r="BJ40" s="91"/>
      <c r="BK40" s="91"/>
      <c r="BL40" s="91"/>
      <c r="BM40" s="91"/>
      <c r="BN40" s="91"/>
      <c r="BO40" s="91"/>
      <c r="BP40" s="91"/>
      <c r="BQ40" s="91"/>
      <c r="BR40" s="91"/>
      <c r="BS40" s="91"/>
      <c r="BT40" s="91"/>
      <c r="BU40" s="91"/>
      <c r="BV40" s="91"/>
      <c r="BW40" s="91"/>
      <c r="BX40" s="91"/>
      <c r="BY40" s="91"/>
      <c r="BZ40" s="91"/>
      <c r="CA40" s="91"/>
      <c r="CB40" s="91"/>
      <c r="CC40" s="91"/>
      <c r="CD40" s="91"/>
      <c r="CE40" s="91"/>
      <c r="CF40" s="91"/>
      <c r="CG40" s="91"/>
      <c r="CH40" s="91"/>
      <c r="CI40" s="91"/>
      <c r="CJ40" s="91"/>
      <c r="CK40" s="91"/>
      <c r="CL40" s="91"/>
      <c r="CM40" s="91"/>
      <c r="CN40" s="91"/>
      <c r="CO40" s="91"/>
      <c r="CP40" s="91"/>
      <c r="CQ40" s="91"/>
      <c r="CR40" s="91"/>
      <c r="CS40" s="91"/>
      <c r="CT40" s="91"/>
      <c r="CU40" s="91"/>
      <c r="CV40" s="91"/>
      <c r="CW40" s="91"/>
      <c r="CX40" s="91"/>
      <c r="CY40" s="91"/>
      <c r="CZ40" s="91"/>
      <c r="DA40" s="91"/>
      <c r="DB40" s="91"/>
      <c r="DC40" s="91"/>
      <c r="DD40" s="91"/>
      <c r="DE40" s="91"/>
      <c r="DF40" s="91"/>
      <c r="DG40" s="91"/>
      <c r="DH40" s="91"/>
      <c r="DI40" s="91"/>
      <c r="DJ40" s="91"/>
      <c r="DK40" s="91"/>
      <c r="DL40" s="91"/>
      <c r="DM40" s="91"/>
      <c r="DN40" s="91"/>
      <c r="DO40" s="91"/>
      <c r="DP40" s="91"/>
      <c r="DQ40" s="91"/>
      <c r="DR40" s="91"/>
      <c r="DS40" s="91"/>
      <c r="DT40" s="91"/>
      <c r="DU40" s="91"/>
      <c r="DV40" s="91"/>
      <c r="DW40" s="91"/>
      <c r="DX40" s="91"/>
      <c r="DY40" s="91"/>
      <c r="DZ40" s="91"/>
      <c r="EA40" s="91"/>
      <c r="EB40" s="91"/>
      <c r="EC40" s="91"/>
      <c r="ED40" s="91"/>
      <c r="EE40" s="91"/>
      <c r="EF40" s="91"/>
      <c r="EG40" s="91"/>
      <c r="EH40" s="91"/>
      <c r="EI40" s="91"/>
      <c r="EJ40" s="91"/>
      <c r="EK40" s="91"/>
      <c r="EL40" s="91"/>
      <c r="EM40" s="91"/>
      <c r="EN40" s="91"/>
      <c r="EO40" s="91"/>
      <c r="EP40" s="91"/>
      <c r="EQ40" s="91"/>
      <c r="ER40" s="91"/>
      <c r="ES40" s="91"/>
      <c r="ET40" s="91"/>
      <c r="EU40" s="91"/>
      <c r="EV40" s="91"/>
      <c r="EW40" s="91"/>
      <c r="EX40" s="91"/>
      <c r="EY40" s="91"/>
      <c r="EZ40" s="91"/>
      <c r="FA40" s="91"/>
      <c r="FB40" s="91"/>
      <c r="FC40" s="91"/>
      <c r="FD40" s="91"/>
      <c r="FE40" s="91"/>
      <c r="FF40" s="91"/>
      <c r="FG40" s="91"/>
      <c r="FH40" s="91"/>
      <c r="FI40" s="91"/>
      <c r="FJ40" s="91"/>
      <c r="FK40" s="91"/>
      <c r="FL40" s="91"/>
      <c r="FM40" s="91"/>
      <c r="FN40" s="91"/>
      <c r="FO40" s="91"/>
      <c r="FP40" s="91"/>
      <c r="FQ40" s="91"/>
      <c r="FR40" s="91"/>
      <c r="FS40" s="91"/>
      <c r="FT40" s="91"/>
      <c r="FU40" s="91"/>
      <c r="FV40" s="91"/>
      <c r="FW40" s="91"/>
      <c r="FX40" s="91"/>
      <c r="FY40" s="91"/>
      <c r="FZ40" s="91"/>
      <c r="GA40" s="91"/>
      <c r="GB40" s="91"/>
      <c r="GC40" s="91"/>
      <c r="GD40" s="91"/>
      <c r="GE40" s="91"/>
      <c r="GF40" s="91"/>
      <c r="GG40" s="91"/>
      <c r="GH40" s="91"/>
      <c r="GI40" s="91"/>
      <c r="GJ40" s="91"/>
      <c r="GK40" s="91"/>
      <c r="GL40" s="91"/>
      <c r="GM40" s="91"/>
      <c r="GN40" s="91"/>
      <c r="GO40" s="91"/>
      <c r="GP40" s="91"/>
      <c r="GQ40" s="91"/>
      <c r="GR40" s="91"/>
      <c r="GS40" s="91"/>
      <c r="XFD40"/>
    </row>
    <row r="41" spans="1:201 16384:16384" ht="21.75" customHeight="1" x14ac:dyDescent="0.2">
      <c r="A41" s="85" t="s">
        <v>109</v>
      </c>
      <c r="B41" s="86"/>
      <c r="C41" s="86"/>
      <c r="D41" s="86"/>
      <c r="E41" s="86"/>
      <c r="F41" s="86"/>
      <c r="G41" s="86"/>
      <c r="H41" s="86"/>
      <c r="I41" s="86"/>
      <c r="J41" s="86"/>
      <c r="K41" s="86"/>
      <c r="L41" s="86"/>
      <c r="M41" s="86"/>
      <c r="N41" s="86"/>
      <c r="O41" s="86"/>
      <c r="P41" s="86"/>
      <c r="Q41" s="86"/>
      <c r="R41" s="86"/>
      <c r="S41" s="86"/>
      <c r="T41" s="86"/>
      <c r="U41" s="86"/>
      <c r="V41" s="86"/>
      <c r="W41" s="86"/>
      <c r="X41" s="86"/>
      <c r="Y41" s="86"/>
      <c r="Z41" s="86"/>
      <c r="AA41" s="86"/>
      <c r="AB41" s="86"/>
      <c r="AC41" s="86"/>
      <c r="AD41" s="86"/>
      <c r="AE41" s="86"/>
      <c r="AF41" s="86"/>
      <c r="AG41" s="86"/>
      <c r="AH41" s="86"/>
      <c r="AI41" s="86"/>
      <c r="AJ41" s="86"/>
      <c r="AK41" s="86"/>
      <c r="AL41" s="86"/>
      <c r="AM41" s="86"/>
      <c r="AN41" s="86"/>
      <c r="AO41" s="86"/>
      <c r="AP41" s="86"/>
      <c r="AQ41" s="86"/>
      <c r="AR41" s="86"/>
      <c r="AS41" s="86"/>
      <c r="AT41" s="86"/>
      <c r="AU41" s="86"/>
      <c r="AV41" s="86"/>
      <c r="AW41" s="86"/>
      <c r="AX41" s="86"/>
      <c r="AY41" s="86"/>
      <c r="AZ41" s="86"/>
      <c r="BA41" s="86"/>
      <c r="BB41" s="86"/>
      <c r="BC41" s="86"/>
      <c r="BD41" s="86"/>
      <c r="BE41" s="86"/>
      <c r="BF41" s="86"/>
      <c r="BG41" s="86"/>
      <c r="BH41" s="86"/>
      <c r="BI41" s="86"/>
      <c r="BJ41" s="86"/>
      <c r="BK41" s="86"/>
      <c r="BL41" s="86"/>
      <c r="BM41" s="86"/>
      <c r="BN41" s="86"/>
      <c r="BO41" s="86"/>
      <c r="BP41" s="86"/>
      <c r="BQ41" s="86"/>
      <c r="BR41" s="86"/>
      <c r="BS41" s="86"/>
      <c r="BT41" s="86"/>
      <c r="BU41" s="86"/>
      <c r="BV41" s="86"/>
      <c r="BW41" s="86"/>
      <c r="BX41" s="86"/>
      <c r="BY41" s="86"/>
      <c r="BZ41" s="86"/>
      <c r="CA41" s="86"/>
      <c r="CB41" s="86"/>
      <c r="CC41" s="86"/>
      <c r="CD41" s="86"/>
      <c r="CE41" s="86"/>
      <c r="CF41" s="86"/>
      <c r="CG41" s="86"/>
      <c r="CH41" s="86"/>
      <c r="CI41" s="86"/>
      <c r="CJ41" s="86"/>
      <c r="CK41" s="86"/>
      <c r="CL41" s="86"/>
      <c r="CM41" s="86"/>
      <c r="CN41" s="86"/>
      <c r="CO41" s="86"/>
      <c r="CP41" s="86"/>
      <c r="CQ41" s="86"/>
      <c r="CR41" s="86"/>
      <c r="CS41" s="86"/>
      <c r="CT41" s="86"/>
      <c r="CU41" s="86"/>
      <c r="CV41" s="86"/>
      <c r="CW41" s="86"/>
      <c r="CX41" s="86"/>
      <c r="CY41" s="86"/>
      <c r="CZ41" s="86"/>
      <c r="DA41" s="86"/>
      <c r="DB41" s="86"/>
      <c r="DC41" s="86"/>
      <c r="DD41" s="86"/>
      <c r="DE41" s="86"/>
      <c r="DF41" s="86"/>
      <c r="DG41" s="86"/>
      <c r="DH41" s="86"/>
      <c r="DI41" s="86"/>
      <c r="DJ41" s="86"/>
      <c r="DK41" s="86"/>
      <c r="DL41" s="86"/>
      <c r="DM41" s="86"/>
      <c r="DN41" s="86"/>
      <c r="DO41" s="86"/>
      <c r="DP41" s="86"/>
      <c r="DQ41" s="86"/>
      <c r="DR41" s="86"/>
      <c r="DS41" s="86"/>
      <c r="DT41" s="86"/>
      <c r="DU41" s="86"/>
      <c r="DV41" s="86"/>
      <c r="DW41" s="86"/>
      <c r="DX41" s="86"/>
      <c r="DY41" s="86"/>
      <c r="DZ41" s="86"/>
      <c r="EA41" s="86"/>
      <c r="EB41" s="86"/>
      <c r="EC41" s="86"/>
      <c r="ED41" s="86"/>
      <c r="EE41" s="86"/>
      <c r="EF41" s="86"/>
      <c r="EG41" s="86"/>
      <c r="EH41" s="86"/>
      <c r="EI41" s="86"/>
      <c r="EJ41" s="86"/>
      <c r="EK41" s="86"/>
      <c r="EL41" s="86"/>
      <c r="EM41" s="86"/>
      <c r="EN41" s="86"/>
      <c r="EO41" s="86"/>
      <c r="EP41" s="86"/>
      <c r="EQ41" s="86"/>
      <c r="ER41" s="86"/>
      <c r="ES41" s="86"/>
      <c r="ET41" s="86"/>
      <c r="EU41" s="86"/>
      <c r="EV41" s="86"/>
      <c r="EW41" s="86"/>
      <c r="EX41" s="86"/>
      <c r="EY41" s="86"/>
      <c r="EZ41" s="86"/>
      <c r="FA41" s="86"/>
      <c r="FB41" s="86"/>
      <c r="FC41" s="86"/>
      <c r="FD41" s="86"/>
      <c r="FE41" s="86"/>
      <c r="FF41" s="86"/>
      <c r="FG41" s="86"/>
      <c r="FH41" s="86"/>
      <c r="FI41" s="86"/>
      <c r="FJ41" s="86"/>
      <c r="FK41" s="86"/>
      <c r="FL41" s="86"/>
      <c r="FM41" s="86"/>
      <c r="FN41" s="86"/>
      <c r="FO41" s="86"/>
      <c r="FP41" s="86"/>
      <c r="FQ41" s="86"/>
      <c r="FR41" s="86"/>
      <c r="FS41" s="86"/>
      <c r="FT41" s="86"/>
      <c r="FU41" s="86"/>
      <c r="FV41" s="86"/>
      <c r="FW41" s="86"/>
      <c r="FX41" s="86"/>
      <c r="FY41" s="86"/>
      <c r="FZ41" s="86"/>
      <c r="GA41" s="86"/>
      <c r="GB41" s="86"/>
      <c r="GC41" s="86"/>
      <c r="GD41" s="86"/>
      <c r="GE41" s="86"/>
      <c r="GF41" s="86"/>
      <c r="GG41" s="86"/>
      <c r="GH41" s="86"/>
      <c r="GI41" s="86"/>
      <c r="GJ41" s="86"/>
      <c r="GK41" s="86"/>
      <c r="GL41" s="86"/>
      <c r="GM41" s="86"/>
      <c r="GN41" s="86"/>
      <c r="GO41" s="86"/>
      <c r="GP41" s="86"/>
      <c r="GQ41" s="86"/>
      <c r="GR41" s="86"/>
      <c r="GS41" s="86"/>
      <c r="XFD41" s="92"/>
    </row>
    <row r="42" spans="1:201 16384:16384" s="92" customFormat="1" ht="21.75" customHeight="1" x14ac:dyDescent="0.2">
      <c r="A42" s="93" t="s">
        <v>114</v>
      </c>
      <c r="B42" s="88"/>
      <c r="C42" s="88"/>
      <c r="D42" s="88"/>
      <c r="E42" s="88"/>
      <c r="F42" s="88"/>
      <c r="G42" s="88"/>
      <c r="H42" s="88"/>
      <c r="I42" s="88"/>
      <c r="J42" s="88"/>
      <c r="K42" s="88"/>
      <c r="L42" s="88"/>
      <c r="M42" s="88"/>
      <c r="N42" s="88"/>
      <c r="O42" s="88"/>
      <c r="P42" s="88"/>
      <c r="Q42" s="88"/>
      <c r="R42" s="88"/>
      <c r="S42" s="88"/>
      <c r="T42" s="88"/>
      <c r="U42" s="88"/>
      <c r="V42" s="88"/>
      <c r="W42" s="88"/>
      <c r="X42" s="88"/>
      <c r="Y42" s="88"/>
      <c r="Z42" s="88"/>
      <c r="AA42" s="88"/>
      <c r="AB42" s="88"/>
      <c r="AC42" s="88"/>
      <c r="AD42" s="88"/>
      <c r="AE42" s="88"/>
      <c r="AF42" s="88"/>
      <c r="AG42" s="88"/>
      <c r="AH42" s="88"/>
      <c r="AI42" s="88"/>
      <c r="AJ42" s="88"/>
      <c r="AK42" s="88"/>
      <c r="AL42" s="88"/>
      <c r="AM42" s="88"/>
      <c r="AN42" s="88"/>
      <c r="AO42" s="88"/>
      <c r="AP42" s="88"/>
      <c r="AQ42" s="88"/>
      <c r="AR42" s="88"/>
      <c r="AS42" s="88"/>
      <c r="AT42" s="88"/>
      <c r="AU42" s="88"/>
      <c r="AV42" s="88"/>
      <c r="AW42" s="88"/>
      <c r="AX42" s="88"/>
      <c r="AY42" s="88"/>
      <c r="AZ42" s="88"/>
      <c r="BA42" s="88"/>
      <c r="BB42" s="88"/>
      <c r="BC42" s="88"/>
      <c r="BD42" s="88"/>
      <c r="BE42" s="88"/>
      <c r="BF42" s="88"/>
      <c r="BG42" s="88"/>
      <c r="BH42" s="88"/>
      <c r="BI42" s="88"/>
      <c r="BJ42" s="88"/>
      <c r="BK42" s="88"/>
      <c r="BL42" s="88"/>
      <c r="BM42" s="88"/>
      <c r="BN42" s="88"/>
      <c r="BO42" s="88"/>
      <c r="BP42" s="88"/>
      <c r="BQ42" s="88"/>
      <c r="BR42" s="88"/>
      <c r="BS42" s="88"/>
      <c r="BT42" s="88"/>
      <c r="BU42" s="88"/>
      <c r="BV42" s="88"/>
      <c r="BW42" s="88"/>
      <c r="BX42" s="88"/>
      <c r="BY42" s="88"/>
      <c r="BZ42" s="88"/>
      <c r="CA42" s="88"/>
      <c r="CB42" s="88"/>
      <c r="CC42" s="88"/>
      <c r="CD42" s="88"/>
      <c r="CE42" s="88"/>
      <c r="CF42" s="88"/>
      <c r="CG42" s="88"/>
      <c r="CH42" s="88"/>
      <c r="CI42" s="88"/>
      <c r="CJ42" s="88"/>
      <c r="CK42" s="88"/>
      <c r="CL42" s="88"/>
      <c r="CM42" s="88"/>
      <c r="CN42" s="88"/>
      <c r="CO42" s="88"/>
      <c r="CP42" s="88"/>
      <c r="CQ42" s="88"/>
      <c r="CR42" s="88"/>
      <c r="CS42" s="88"/>
      <c r="CT42" s="88"/>
      <c r="CU42" s="88"/>
      <c r="CV42" s="88"/>
      <c r="CW42" s="88"/>
      <c r="CX42" s="88"/>
      <c r="CY42" s="88"/>
      <c r="CZ42" s="88"/>
      <c r="DA42" s="88"/>
      <c r="DB42" s="88"/>
      <c r="DC42" s="88"/>
      <c r="DD42" s="88"/>
      <c r="DE42" s="88"/>
      <c r="DF42" s="88"/>
      <c r="DG42" s="88"/>
      <c r="DH42" s="88"/>
      <c r="DI42" s="88"/>
      <c r="DJ42" s="88"/>
      <c r="DK42" s="88"/>
      <c r="DL42" s="88"/>
      <c r="DM42" s="88"/>
      <c r="DN42" s="88"/>
      <c r="DO42" s="88"/>
      <c r="DP42" s="88"/>
      <c r="DQ42" s="88"/>
      <c r="DR42" s="88"/>
      <c r="DS42" s="88"/>
      <c r="DT42" s="88"/>
      <c r="DU42" s="88"/>
      <c r="DV42" s="88"/>
      <c r="DW42" s="88"/>
      <c r="DX42" s="88"/>
      <c r="DY42" s="88"/>
      <c r="DZ42" s="88"/>
      <c r="EA42" s="88"/>
      <c r="EB42" s="88"/>
      <c r="EC42" s="88"/>
      <c r="ED42" s="88"/>
      <c r="EE42" s="88"/>
      <c r="EF42" s="88"/>
      <c r="EG42" s="88"/>
      <c r="EH42" s="88"/>
      <c r="EI42" s="88"/>
      <c r="EJ42" s="88"/>
      <c r="EK42" s="88"/>
      <c r="EL42" s="88"/>
      <c r="EM42" s="88"/>
      <c r="EN42" s="88"/>
      <c r="EO42" s="88"/>
      <c r="EP42" s="88"/>
      <c r="EQ42" s="88"/>
      <c r="ER42" s="88"/>
      <c r="ES42" s="88"/>
      <c r="ET42" s="88"/>
      <c r="EU42" s="88"/>
      <c r="EV42" s="88"/>
      <c r="EW42" s="88"/>
      <c r="EX42" s="88"/>
      <c r="EY42" s="88"/>
      <c r="EZ42" s="88"/>
      <c r="FA42" s="88"/>
      <c r="FB42" s="88"/>
      <c r="FC42" s="88"/>
      <c r="FD42" s="88"/>
      <c r="FE42" s="88"/>
      <c r="FF42" s="88"/>
      <c r="FG42" s="88"/>
      <c r="FH42" s="88"/>
      <c r="FI42" s="88"/>
      <c r="FJ42" s="88"/>
      <c r="FK42" s="88"/>
      <c r="FL42" s="88"/>
      <c r="FM42" s="88"/>
      <c r="FN42" s="88"/>
      <c r="FO42" s="88"/>
      <c r="FP42" s="88"/>
      <c r="FQ42" s="88"/>
      <c r="FR42" s="88"/>
      <c r="FS42" s="88"/>
      <c r="FT42" s="88"/>
      <c r="FU42" s="88"/>
      <c r="FV42" s="88"/>
      <c r="FW42" s="88"/>
      <c r="FX42" s="88"/>
      <c r="FY42" s="88"/>
      <c r="FZ42" s="88"/>
      <c r="GA42" s="88"/>
      <c r="GB42" s="88"/>
      <c r="GC42" s="88"/>
      <c r="GD42" s="88"/>
      <c r="GE42" s="88"/>
      <c r="GF42" s="88"/>
      <c r="GG42" s="88"/>
      <c r="GH42" s="88"/>
      <c r="GI42" s="88"/>
      <c r="GJ42" s="88"/>
      <c r="GK42" s="88"/>
      <c r="GL42" s="88"/>
      <c r="GM42" s="88"/>
      <c r="GN42" s="88"/>
      <c r="GO42" s="88"/>
      <c r="GP42" s="88"/>
      <c r="GQ42" s="88"/>
      <c r="GR42" s="88"/>
      <c r="GS42" s="88"/>
    </row>
    <row r="43" spans="1:201 16384:16384" s="92" customFormat="1" ht="21.75" customHeight="1" x14ac:dyDescent="0.2">
      <c r="A43" s="94" t="s">
        <v>115</v>
      </c>
      <c r="B43" s="91"/>
      <c r="C43" s="91"/>
      <c r="D43" s="91"/>
      <c r="E43" s="91"/>
      <c r="F43" s="91"/>
      <c r="G43" s="91"/>
      <c r="H43" s="91"/>
      <c r="I43" s="91"/>
      <c r="J43" s="91"/>
      <c r="K43" s="91"/>
      <c r="L43" s="91"/>
      <c r="M43" s="91"/>
      <c r="N43" s="91"/>
      <c r="O43" s="91"/>
      <c r="P43" s="91"/>
      <c r="Q43" s="91"/>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c r="AX43" s="91"/>
      <c r="AY43" s="91"/>
      <c r="AZ43" s="91"/>
      <c r="BA43" s="91"/>
      <c r="BB43" s="91"/>
      <c r="BC43" s="91"/>
      <c r="BD43" s="91"/>
      <c r="BE43" s="91"/>
      <c r="BF43" s="91"/>
      <c r="BG43" s="91"/>
      <c r="BH43" s="91"/>
      <c r="BI43" s="91"/>
      <c r="BJ43" s="91"/>
      <c r="BK43" s="91"/>
      <c r="BL43" s="91"/>
      <c r="BM43" s="91"/>
      <c r="BN43" s="91"/>
      <c r="BO43" s="91"/>
      <c r="BP43" s="91"/>
      <c r="BQ43" s="91"/>
      <c r="BR43" s="91"/>
      <c r="BS43" s="91"/>
      <c r="BT43" s="91"/>
      <c r="BU43" s="91"/>
      <c r="BV43" s="91"/>
      <c r="BW43" s="91"/>
      <c r="BX43" s="91"/>
      <c r="BY43" s="91"/>
      <c r="BZ43" s="91"/>
      <c r="CA43" s="91"/>
      <c r="CB43" s="91"/>
      <c r="CC43" s="91"/>
      <c r="CD43" s="91"/>
      <c r="CE43" s="91"/>
      <c r="CF43" s="91"/>
      <c r="CG43" s="91"/>
      <c r="CH43" s="91"/>
      <c r="CI43" s="91"/>
      <c r="CJ43" s="91"/>
      <c r="CK43" s="91"/>
      <c r="CL43" s="91"/>
      <c r="CM43" s="91"/>
      <c r="CN43" s="91"/>
      <c r="CO43" s="91"/>
      <c r="CP43" s="91"/>
      <c r="CQ43" s="91"/>
      <c r="CR43" s="91"/>
      <c r="CS43" s="91"/>
      <c r="CT43" s="91"/>
      <c r="CU43" s="91"/>
      <c r="CV43" s="91"/>
      <c r="CW43" s="91"/>
      <c r="CX43" s="91"/>
      <c r="CY43" s="91"/>
      <c r="CZ43" s="91"/>
      <c r="DA43" s="91"/>
      <c r="DB43" s="91"/>
      <c r="DC43" s="91"/>
      <c r="DD43" s="91"/>
      <c r="DE43" s="91"/>
      <c r="DF43" s="91"/>
      <c r="DG43" s="91"/>
      <c r="DH43" s="91"/>
      <c r="DI43" s="91"/>
      <c r="DJ43" s="91"/>
      <c r="DK43" s="91"/>
      <c r="DL43" s="91"/>
      <c r="DM43" s="91"/>
      <c r="DN43" s="91"/>
      <c r="DO43" s="91"/>
      <c r="DP43" s="91"/>
      <c r="DQ43" s="91"/>
      <c r="DR43" s="91"/>
      <c r="DS43" s="91"/>
      <c r="DT43" s="91"/>
      <c r="DU43" s="91"/>
      <c r="DV43" s="91"/>
      <c r="DW43" s="91"/>
      <c r="DX43" s="91"/>
      <c r="DY43" s="91"/>
      <c r="DZ43" s="91"/>
      <c r="EA43" s="91"/>
      <c r="EB43" s="91"/>
      <c r="EC43" s="91"/>
      <c r="ED43" s="91"/>
      <c r="EE43" s="91"/>
      <c r="EF43" s="91"/>
      <c r="EG43" s="91"/>
      <c r="EH43" s="91"/>
      <c r="EI43" s="91"/>
      <c r="EJ43" s="91"/>
      <c r="EK43" s="91"/>
      <c r="EL43" s="91"/>
      <c r="EM43" s="91"/>
      <c r="EN43" s="91"/>
      <c r="EO43" s="91"/>
      <c r="EP43" s="91"/>
      <c r="EQ43" s="91"/>
      <c r="ER43" s="91"/>
      <c r="ES43" s="91"/>
      <c r="ET43" s="91"/>
      <c r="EU43" s="91"/>
      <c r="EV43" s="91"/>
      <c r="EW43" s="91"/>
      <c r="EX43" s="91"/>
      <c r="EY43" s="91"/>
      <c r="EZ43" s="91"/>
      <c r="FA43" s="91"/>
      <c r="FB43" s="91"/>
      <c r="FC43" s="91"/>
      <c r="FD43" s="91"/>
      <c r="FE43" s="91"/>
      <c r="FF43" s="91"/>
      <c r="FG43" s="91"/>
      <c r="FH43" s="91"/>
      <c r="FI43" s="91"/>
      <c r="FJ43" s="91"/>
      <c r="FK43" s="91"/>
      <c r="FL43" s="91"/>
      <c r="FM43" s="91"/>
      <c r="FN43" s="91"/>
      <c r="FO43" s="91"/>
      <c r="FP43" s="91"/>
      <c r="FQ43" s="91"/>
      <c r="FR43" s="91"/>
      <c r="FS43" s="91"/>
      <c r="FT43" s="91"/>
      <c r="FU43" s="91"/>
      <c r="FV43" s="91"/>
      <c r="FW43" s="91"/>
      <c r="FX43" s="91"/>
      <c r="FY43" s="91"/>
      <c r="FZ43" s="91"/>
      <c r="GA43" s="91"/>
      <c r="GB43" s="91"/>
      <c r="GC43" s="91"/>
      <c r="GD43" s="91"/>
      <c r="GE43" s="91"/>
      <c r="GF43" s="91"/>
      <c r="GG43" s="91"/>
      <c r="GH43" s="91"/>
      <c r="GI43" s="91"/>
      <c r="GJ43" s="91"/>
      <c r="GK43" s="91"/>
      <c r="GL43" s="91"/>
      <c r="GM43" s="91"/>
      <c r="GN43" s="91"/>
      <c r="GO43" s="91"/>
      <c r="GP43" s="91"/>
      <c r="GQ43" s="91"/>
      <c r="GR43" s="91"/>
      <c r="GS43" s="91"/>
      <c r="XFD43"/>
    </row>
    <row r="44" spans="1:201 16384:16384" ht="21.75" customHeight="1" x14ac:dyDescent="0.2">
      <c r="A44" s="85" t="s">
        <v>110</v>
      </c>
      <c r="B44" s="86"/>
      <c r="C44" s="86"/>
      <c r="D44" s="86"/>
      <c r="E44" s="86"/>
      <c r="F44" s="86"/>
      <c r="G44" s="86"/>
      <c r="H44" s="86"/>
      <c r="I44" s="86"/>
      <c r="J44" s="86"/>
      <c r="K44" s="86"/>
      <c r="L44" s="86"/>
      <c r="M44" s="86"/>
      <c r="N44" s="86"/>
      <c r="O44" s="86"/>
      <c r="P44" s="86"/>
      <c r="Q44" s="86"/>
      <c r="R44" s="86"/>
      <c r="S44" s="86"/>
      <c r="T44" s="86"/>
      <c r="U44" s="86"/>
      <c r="V44" s="86"/>
      <c r="W44" s="86"/>
      <c r="X44" s="86"/>
      <c r="Y44" s="86"/>
      <c r="Z44" s="86"/>
      <c r="AA44" s="86"/>
      <c r="AB44" s="86"/>
      <c r="AC44" s="86"/>
      <c r="AD44" s="86"/>
      <c r="AE44" s="86"/>
      <c r="AF44" s="86"/>
      <c r="AG44" s="86"/>
      <c r="AH44" s="86"/>
      <c r="AI44" s="86"/>
      <c r="AJ44" s="86"/>
      <c r="AK44" s="86"/>
      <c r="AL44" s="86"/>
      <c r="AM44" s="86"/>
      <c r="AN44" s="86"/>
      <c r="AO44" s="86"/>
      <c r="AP44" s="86"/>
      <c r="AQ44" s="86"/>
      <c r="AR44" s="86"/>
      <c r="AS44" s="86"/>
      <c r="AT44" s="86"/>
      <c r="AU44" s="86"/>
      <c r="AV44" s="86"/>
      <c r="AW44" s="86"/>
      <c r="AX44" s="86"/>
      <c r="AY44" s="86"/>
      <c r="AZ44" s="86"/>
      <c r="BA44" s="86"/>
      <c r="BB44" s="86"/>
      <c r="BC44" s="86"/>
      <c r="BD44" s="86"/>
      <c r="BE44" s="86"/>
      <c r="BF44" s="86"/>
      <c r="BG44" s="86"/>
      <c r="BH44" s="86"/>
      <c r="BI44" s="86"/>
      <c r="BJ44" s="86"/>
      <c r="BK44" s="86"/>
      <c r="BL44" s="86"/>
      <c r="BM44" s="86"/>
      <c r="BN44" s="86"/>
      <c r="BO44" s="86"/>
      <c r="BP44" s="86"/>
      <c r="BQ44" s="86"/>
      <c r="BR44" s="86"/>
      <c r="BS44" s="86"/>
      <c r="BT44" s="86"/>
      <c r="BU44" s="86"/>
      <c r="BV44" s="86"/>
      <c r="BW44" s="86"/>
      <c r="BX44" s="86"/>
      <c r="BY44" s="86"/>
      <c r="BZ44" s="86"/>
      <c r="CA44" s="86"/>
      <c r="CB44" s="86"/>
      <c r="CC44" s="86"/>
      <c r="CD44" s="86"/>
      <c r="CE44" s="86"/>
      <c r="CF44" s="86"/>
      <c r="CG44" s="86"/>
      <c r="CH44" s="86"/>
      <c r="CI44" s="86"/>
      <c r="CJ44" s="86"/>
      <c r="CK44" s="86"/>
      <c r="CL44" s="86"/>
      <c r="CM44" s="86"/>
      <c r="CN44" s="86"/>
      <c r="CO44" s="86"/>
      <c r="CP44" s="86"/>
      <c r="CQ44" s="86"/>
      <c r="CR44" s="86"/>
      <c r="CS44" s="86"/>
      <c r="CT44" s="86"/>
      <c r="CU44" s="86"/>
      <c r="CV44" s="86"/>
      <c r="CW44" s="86"/>
      <c r="CX44" s="86"/>
      <c r="CY44" s="86"/>
      <c r="CZ44" s="86"/>
      <c r="DA44" s="86"/>
      <c r="DB44" s="86"/>
      <c r="DC44" s="86"/>
      <c r="DD44" s="86"/>
      <c r="DE44" s="86"/>
      <c r="DF44" s="86"/>
      <c r="DG44" s="86"/>
      <c r="DH44" s="86"/>
      <c r="DI44" s="86"/>
      <c r="DJ44" s="86"/>
      <c r="DK44" s="86"/>
      <c r="DL44" s="86"/>
      <c r="DM44" s="86"/>
      <c r="DN44" s="86"/>
      <c r="DO44" s="86"/>
      <c r="DP44" s="86"/>
      <c r="DQ44" s="86"/>
      <c r="DR44" s="86"/>
      <c r="DS44" s="86"/>
      <c r="DT44" s="86"/>
      <c r="DU44" s="86"/>
      <c r="DV44" s="86"/>
      <c r="DW44" s="86"/>
      <c r="DX44" s="86"/>
      <c r="DY44" s="86"/>
      <c r="DZ44" s="86"/>
      <c r="EA44" s="86"/>
      <c r="EB44" s="86"/>
      <c r="EC44" s="86"/>
      <c r="ED44" s="86"/>
      <c r="EE44" s="86"/>
      <c r="EF44" s="86"/>
      <c r="EG44" s="86"/>
      <c r="EH44" s="86"/>
      <c r="EI44" s="86"/>
      <c r="EJ44" s="86"/>
      <c r="EK44" s="86"/>
      <c r="EL44" s="86"/>
      <c r="EM44" s="86"/>
      <c r="EN44" s="86"/>
      <c r="EO44" s="86"/>
      <c r="EP44" s="86"/>
      <c r="EQ44" s="86"/>
      <c r="ER44" s="86"/>
      <c r="ES44" s="86"/>
      <c r="ET44" s="86"/>
      <c r="EU44" s="86"/>
      <c r="EV44" s="86"/>
      <c r="EW44" s="86"/>
      <c r="EX44" s="86"/>
      <c r="EY44" s="86"/>
      <c r="EZ44" s="86"/>
      <c r="FA44" s="86"/>
      <c r="FB44" s="86"/>
      <c r="FC44" s="86"/>
      <c r="FD44" s="86"/>
      <c r="FE44" s="86"/>
      <c r="FF44" s="86"/>
      <c r="FG44" s="86"/>
      <c r="FH44" s="86"/>
      <c r="FI44" s="86"/>
      <c r="FJ44" s="86"/>
      <c r="FK44" s="86"/>
      <c r="FL44" s="86"/>
      <c r="FM44" s="86"/>
      <c r="FN44" s="86"/>
      <c r="FO44" s="86"/>
      <c r="FP44" s="86"/>
      <c r="FQ44" s="86"/>
      <c r="FR44" s="86"/>
      <c r="FS44" s="86"/>
      <c r="FT44" s="86"/>
      <c r="FU44" s="86"/>
      <c r="FV44" s="86"/>
      <c r="FW44" s="86"/>
      <c r="FX44" s="86"/>
      <c r="FY44" s="86"/>
      <c r="FZ44" s="86"/>
      <c r="GA44" s="86"/>
      <c r="GB44" s="86"/>
      <c r="GC44" s="86"/>
      <c r="GD44" s="86"/>
      <c r="GE44" s="86"/>
      <c r="GF44" s="86"/>
      <c r="GG44" s="86"/>
      <c r="GH44" s="86"/>
      <c r="GI44" s="86"/>
      <c r="GJ44" s="86"/>
      <c r="GK44" s="86"/>
      <c r="GL44" s="86"/>
      <c r="GM44" s="86"/>
      <c r="GN44" s="86"/>
      <c r="GO44" s="86"/>
      <c r="GP44" s="86"/>
      <c r="GQ44" s="86"/>
      <c r="GR44" s="86"/>
      <c r="GS44" s="86"/>
      <c r="XFD44" s="92"/>
    </row>
    <row r="45" spans="1:201 16384:16384" s="92" customFormat="1" ht="21.75" customHeight="1" x14ac:dyDescent="0.2">
      <c r="A45" s="93" t="s">
        <v>114</v>
      </c>
      <c r="B45" s="88"/>
      <c r="C45" s="88"/>
      <c r="D45" s="88"/>
      <c r="E45" s="88"/>
      <c r="F45" s="88"/>
      <c r="G45" s="88"/>
      <c r="H45" s="88"/>
      <c r="I45" s="88"/>
      <c r="J45" s="88"/>
      <c r="K45" s="88"/>
      <c r="L45" s="88"/>
      <c r="M45" s="88"/>
      <c r="N45" s="88"/>
      <c r="O45" s="88"/>
      <c r="P45" s="88"/>
      <c r="Q45" s="88"/>
      <c r="R45" s="88"/>
      <c r="S45" s="88"/>
      <c r="T45" s="88"/>
      <c r="U45" s="88"/>
      <c r="V45" s="88"/>
      <c r="W45" s="88"/>
      <c r="X45" s="88"/>
      <c r="Y45" s="88"/>
      <c r="Z45" s="88"/>
      <c r="AA45" s="88"/>
      <c r="AB45" s="88"/>
      <c r="AC45" s="88"/>
      <c r="AD45" s="88"/>
      <c r="AE45" s="88"/>
      <c r="AF45" s="88"/>
      <c r="AG45" s="88"/>
      <c r="AH45" s="88"/>
      <c r="AI45" s="88"/>
      <c r="AJ45" s="88"/>
      <c r="AK45" s="88"/>
      <c r="AL45" s="88"/>
      <c r="AM45" s="88"/>
      <c r="AN45" s="88"/>
      <c r="AO45" s="88"/>
      <c r="AP45" s="88"/>
      <c r="AQ45" s="88"/>
      <c r="AR45" s="88"/>
      <c r="AS45" s="88"/>
      <c r="AT45" s="88"/>
      <c r="AU45" s="88"/>
      <c r="AV45" s="88"/>
      <c r="AW45" s="88"/>
      <c r="AX45" s="88"/>
      <c r="AY45" s="88"/>
      <c r="AZ45" s="88"/>
      <c r="BA45" s="88"/>
      <c r="BB45" s="88"/>
      <c r="BC45" s="88"/>
      <c r="BD45" s="88"/>
      <c r="BE45" s="88"/>
      <c r="BF45" s="88"/>
      <c r="BG45" s="88"/>
      <c r="BH45" s="88"/>
      <c r="BI45" s="88"/>
      <c r="BJ45" s="88"/>
      <c r="BK45" s="88"/>
      <c r="BL45" s="88"/>
      <c r="BM45" s="88"/>
      <c r="BN45" s="88"/>
      <c r="BO45" s="88"/>
      <c r="BP45" s="88"/>
      <c r="BQ45" s="88"/>
      <c r="BR45" s="88"/>
      <c r="BS45" s="88"/>
      <c r="BT45" s="88"/>
      <c r="BU45" s="88"/>
      <c r="BV45" s="88"/>
      <c r="BW45" s="88"/>
      <c r="BX45" s="88"/>
      <c r="BY45" s="88"/>
      <c r="BZ45" s="88"/>
      <c r="CA45" s="88"/>
      <c r="CB45" s="88"/>
      <c r="CC45" s="88"/>
      <c r="CD45" s="88"/>
      <c r="CE45" s="88"/>
      <c r="CF45" s="88"/>
      <c r="CG45" s="88"/>
      <c r="CH45" s="88"/>
      <c r="CI45" s="88"/>
      <c r="CJ45" s="88"/>
      <c r="CK45" s="88"/>
      <c r="CL45" s="88"/>
      <c r="CM45" s="88"/>
      <c r="CN45" s="88"/>
      <c r="CO45" s="88"/>
      <c r="CP45" s="88"/>
      <c r="CQ45" s="88"/>
      <c r="CR45" s="88"/>
      <c r="CS45" s="88"/>
      <c r="CT45" s="88"/>
      <c r="CU45" s="88"/>
      <c r="CV45" s="88"/>
      <c r="CW45" s="88"/>
      <c r="CX45" s="88"/>
      <c r="CY45" s="88"/>
      <c r="CZ45" s="88"/>
      <c r="DA45" s="88"/>
      <c r="DB45" s="88"/>
      <c r="DC45" s="88"/>
      <c r="DD45" s="88"/>
      <c r="DE45" s="88"/>
      <c r="DF45" s="88"/>
      <c r="DG45" s="88"/>
      <c r="DH45" s="88"/>
      <c r="DI45" s="88"/>
      <c r="DJ45" s="88"/>
      <c r="DK45" s="88"/>
      <c r="DL45" s="88"/>
      <c r="DM45" s="88"/>
      <c r="DN45" s="88"/>
      <c r="DO45" s="88"/>
      <c r="DP45" s="88"/>
      <c r="DQ45" s="88"/>
      <c r="DR45" s="88"/>
      <c r="DS45" s="88"/>
      <c r="DT45" s="88"/>
      <c r="DU45" s="88"/>
      <c r="DV45" s="88"/>
      <c r="DW45" s="88"/>
      <c r="DX45" s="88"/>
      <c r="DY45" s="88"/>
      <c r="DZ45" s="88"/>
      <c r="EA45" s="88"/>
      <c r="EB45" s="88"/>
      <c r="EC45" s="88"/>
      <c r="ED45" s="88"/>
      <c r="EE45" s="88"/>
      <c r="EF45" s="88"/>
      <c r="EG45" s="88"/>
      <c r="EH45" s="88"/>
      <c r="EI45" s="88"/>
      <c r="EJ45" s="88"/>
      <c r="EK45" s="88"/>
      <c r="EL45" s="88"/>
      <c r="EM45" s="88"/>
      <c r="EN45" s="88"/>
      <c r="EO45" s="88"/>
      <c r="EP45" s="88"/>
      <c r="EQ45" s="88"/>
      <c r="ER45" s="88"/>
      <c r="ES45" s="88"/>
      <c r="ET45" s="88"/>
      <c r="EU45" s="88"/>
      <c r="EV45" s="88"/>
      <c r="EW45" s="88"/>
      <c r="EX45" s="88"/>
      <c r="EY45" s="88"/>
      <c r="EZ45" s="88"/>
      <c r="FA45" s="88"/>
      <c r="FB45" s="88"/>
      <c r="FC45" s="88"/>
      <c r="FD45" s="88"/>
      <c r="FE45" s="88"/>
      <c r="FF45" s="88"/>
      <c r="FG45" s="88"/>
      <c r="FH45" s="88"/>
      <c r="FI45" s="88"/>
      <c r="FJ45" s="88"/>
      <c r="FK45" s="88"/>
      <c r="FL45" s="88"/>
      <c r="FM45" s="88"/>
      <c r="FN45" s="88"/>
      <c r="FO45" s="88"/>
      <c r="FP45" s="88"/>
      <c r="FQ45" s="88"/>
      <c r="FR45" s="88"/>
      <c r="FS45" s="88"/>
      <c r="FT45" s="88"/>
      <c r="FU45" s="88"/>
      <c r="FV45" s="88"/>
      <c r="FW45" s="88"/>
      <c r="FX45" s="88"/>
      <c r="FY45" s="88"/>
      <c r="FZ45" s="88"/>
      <c r="GA45" s="88"/>
      <c r="GB45" s="88"/>
      <c r="GC45" s="88"/>
      <c r="GD45" s="88"/>
      <c r="GE45" s="88"/>
      <c r="GF45" s="88"/>
      <c r="GG45" s="88"/>
      <c r="GH45" s="88"/>
      <c r="GI45" s="88"/>
      <c r="GJ45" s="88"/>
      <c r="GK45" s="88"/>
      <c r="GL45" s="88"/>
      <c r="GM45" s="88"/>
      <c r="GN45" s="88"/>
      <c r="GO45" s="88"/>
      <c r="GP45" s="88"/>
      <c r="GQ45" s="88"/>
      <c r="GR45" s="88"/>
      <c r="GS45" s="88"/>
    </row>
    <row r="46" spans="1:201 16384:16384" s="92" customFormat="1" ht="21.75" customHeight="1" x14ac:dyDescent="0.2">
      <c r="A46" s="94" t="s">
        <v>115</v>
      </c>
      <c r="B46" s="91"/>
      <c r="C46" s="91"/>
      <c r="D46" s="91"/>
      <c r="E46" s="91"/>
      <c r="F46" s="91"/>
      <c r="G46" s="91"/>
      <c r="H46" s="91"/>
      <c r="I46" s="91"/>
      <c r="J46" s="91"/>
      <c r="K46" s="91"/>
      <c r="L46" s="91"/>
      <c r="M46" s="91"/>
      <c r="N46" s="91"/>
      <c r="O46" s="91"/>
      <c r="P46" s="91"/>
      <c r="Q46" s="91"/>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c r="AX46" s="91"/>
      <c r="AY46" s="91"/>
      <c r="AZ46" s="91"/>
      <c r="BA46" s="91"/>
      <c r="BB46" s="91"/>
      <c r="BC46" s="91"/>
      <c r="BD46" s="91"/>
      <c r="BE46" s="91"/>
      <c r="BF46" s="91"/>
      <c r="BG46" s="91"/>
      <c r="BH46" s="91"/>
      <c r="BI46" s="91"/>
      <c r="BJ46" s="91"/>
      <c r="BK46" s="91"/>
      <c r="BL46" s="91"/>
      <c r="BM46" s="91"/>
      <c r="BN46" s="91"/>
      <c r="BO46" s="91"/>
      <c r="BP46" s="91"/>
      <c r="BQ46" s="91"/>
      <c r="BR46" s="91"/>
      <c r="BS46" s="91"/>
      <c r="BT46" s="91"/>
      <c r="BU46" s="91"/>
      <c r="BV46" s="91"/>
      <c r="BW46" s="91"/>
      <c r="BX46" s="91"/>
      <c r="BY46" s="91"/>
      <c r="BZ46" s="91"/>
      <c r="CA46" s="91"/>
      <c r="CB46" s="91"/>
      <c r="CC46" s="91"/>
      <c r="CD46" s="91"/>
      <c r="CE46" s="91"/>
      <c r="CF46" s="91"/>
      <c r="CG46" s="91"/>
      <c r="CH46" s="91"/>
      <c r="CI46" s="91"/>
      <c r="CJ46" s="91"/>
      <c r="CK46" s="91"/>
      <c r="CL46" s="91"/>
      <c r="CM46" s="91"/>
      <c r="CN46" s="91"/>
      <c r="CO46" s="91"/>
      <c r="CP46" s="91"/>
      <c r="CQ46" s="91"/>
      <c r="CR46" s="91"/>
      <c r="CS46" s="91"/>
      <c r="CT46" s="91"/>
      <c r="CU46" s="91"/>
      <c r="CV46" s="91"/>
      <c r="CW46" s="91"/>
      <c r="CX46" s="91"/>
      <c r="CY46" s="91"/>
      <c r="CZ46" s="91"/>
      <c r="DA46" s="91"/>
      <c r="DB46" s="91"/>
      <c r="DC46" s="91"/>
      <c r="DD46" s="91"/>
      <c r="DE46" s="91"/>
      <c r="DF46" s="91"/>
      <c r="DG46" s="91"/>
      <c r="DH46" s="91"/>
      <c r="DI46" s="91"/>
      <c r="DJ46" s="91"/>
      <c r="DK46" s="91"/>
      <c r="DL46" s="91"/>
      <c r="DM46" s="91"/>
      <c r="DN46" s="91"/>
      <c r="DO46" s="91"/>
      <c r="DP46" s="91"/>
      <c r="DQ46" s="91"/>
      <c r="DR46" s="91"/>
      <c r="DS46" s="91"/>
      <c r="DT46" s="91"/>
      <c r="DU46" s="91"/>
      <c r="DV46" s="91"/>
      <c r="DW46" s="91"/>
      <c r="DX46" s="91"/>
      <c r="DY46" s="91"/>
      <c r="DZ46" s="91"/>
      <c r="EA46" s="91"/>
      <c r="EB46" s="91"/>
      <c r="EC46" s="91"/>
      <c r="ED46" s="91"/>
      <c r="EE46" s="91"/>
      <c r="EF46" s="91"/>
      <c r="EG46" s="91"/>
      <c r="EH46" s="91"/>
      <c r="EI46" s="91"/>
      <c r="EJ46" s="91"/>
      <c r="EK46" s="91"/>
      <c r="EL46" s="91"/>
      <c r="EM46" s="91"/>
      <c r="EN46" s="91"/>
      <c r="EO46" s="91"/>
      <c r="EP46" s="91"/>
      <c r="EQ46" s="91"/>
      <c r="ER46" s="91"/>
      <c r="ES46" s="91"/>
      <c r="ET46" s="91"/>
      <c r="EU46" s="91"/>
      <c r="EV46" s="91"/>
      <c r="EW46" s="91"/>
      <c r="EX46" s="91"/>
      <c r="EY46" s="91"/>
      <c r="EZ46" s="91"/>
      <c r="FA46" s="91"/>
      <c r="FB46" s="91"/>
      <c r="FC46" s="91"/>
      <c r="FD46" s="91"/>
      <c r="FE46" s="91"/>
      <c r="FF46" s="91"/>
      <c r="FG46" s="91"/>
      <c r="FH46" s="91"/>
      <c r="FI46" s="91"/>
      <c r="FJ46" s="91"/>
      <c r="FK46" s="91"/>
      <c r="FL46" s="91"/>
      <c r="FM46" s="91"/>
      <c r="FN46" s="91"/>
      <c r="FO46" s="91"/>
      <c r="FP46" s="91"/>
      <c r="FQ46" s="91"/>
      <c r="FR46" s="91"/>
      <c r="FS46" s="91"/>
      <c r="FT46" s="91"/>
      <c r="FU46" s="91"/>
      <c r="FV46" s="91"/>
      <c r="FW46" s="91"/>
      <c r="FX46" s="91"/>
      <c r="FY46" s="91"/>
      <c r="FZ46" s="91"/>
      <c r="GA46" s="91"/>
      <c r="GB46" s="91"/>
      <c r="GC46" s="91"/>
      <c r="GD46" s="91"/>
      <c r="GE46" s="91"/>
      <c r="GF46" s="91"/>
      <c r="GG46" s="91"/>
      <c r="GH46" s="91"/>
      <c r="GI46" s="91"/>
      <c r="GJ46" s="91"/>
      <c r="GK46" s="91"/>
      <c r="GL46" s="91"/>
      <c r="GM46" s="91"/>
      <c r="GN46" s="91"/>
      <c r="GO46" s="91"/>
      <c r="GP46" s="91"/>
      <c r="GQ46" s="91"/>
      <c r="GR46" s="91"/>
      <c r="GS46" s="91"/>
      <c r="XFD46"/>
    </row>
  </sheetData>
  <mergeCells count="1">
    <mergeCell ref="J1:K1"/>
  </mergeCells>
  <dataValidations count="1">
    <dataValidation type="decimal" operator="greaterThanOrEqual" allowBlank="1" showInputMessage="1" showErrorMessage="1" errorTitle="A positive number is expected" error="This field requires a positive number (e.g 10, 10.00, 100.5) to be entered. Please verify your data and entry." sqref="B36:GS37 B33:GS34 B30:GS31 B27:GS28 B24:GS25 B21:GS22 B18:GS19 B15:GS16 B42:GS43 B39:GS40 B12:GS13 B45:GS46" xr:uid="{56EC2CE7-FAED-4023-98CD-DE8427910C4D}">
      <formula1>0</formula1>
    </dataValidation>
  </dataValidations>
  <pageMargins left="0.7" right="0.7" top="0.75" bottom="0.75" header="0.511811023622047" footer="0.511811023622047"/>
  <pageSetup paperSize="77" orientation="portrait" horizontalDpi="300" verticalDpi="300"/>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A211"/>
  <sheetViews>
    <sheetView zoomScaleNormal="100" workbookViewId="0"/>
  </sheetViews>
  <sheetFormatPr defaultColWidth="8.7109375" defaultRowHeight="12.75" x14ac:dyDescent="0.2"/>
  <cols>
    <col min="1" max="1" width="16.5703125" style="95" customWidth="1"/>
    <col min="2" max="2" width="14.42578125" style="95" customWidth="1"/>
    <col min="3" max="3" width="18.5703125" style="2" customWidth="1"/>
    <col min="4" max="17" width="12.85546875" style="2" customWidth="1"/>
    <col min="18" max="18" width="18.85546875" style="2" customWidth="1"/>
    <col min="19" max="19" width="7.42578125" style="2" customWidth="1"/>
    <col min="20" max="20" width="18.85546875" style="2" customWidth="1"/>
    <col min="21" max="21" width="9.28515625" style="2" customWidth="1"/>
    <col min="22" max="22" width="6.7109375" style="2" customWidth="1"/>
    <col min="23" max="23" width="10.28515625" style="2" customWidth="1"/>
    <col min="24" max="25" width="12.42578125" style="2" customWidth="1"/>
    <col min="26" max="26" width="10.42578125" style="2" customWidth="1"/>
    <col min="27" max="27" width="11.28515625" style="2" customWidth="1"/>
  </cols>
  <sheetData>
    <row r="1" spans="1:23" x14ac:dyDescent="0.2">
      <c r="A1" s="96" t="s">
        <v>116</v>
      </c>
      <c r="B1" s="96" t="s">
        <v>117</v>
      </c>
      <c r="C1" s="8" t="s">
        <v>118</v>
      </c>
      <c r="D1" s="96" t="s">
        <v>99</v>
      </c>
      <c r="E1" s="96" t="s">
        <v>100</v>
      </c>
      <c r="F1" s="96" t="s">
        <v>101</v>
      </c>
      <c r="G1" s="96" t="s">
        <v>102</v>
      </c>
      <c r="H1" s="96" t="s">
        <v>103</v>
      </c>
      <c r="I1" s="96" t="s">
        <v>104</v>
      </c>
      <c r="J1" s="96" t="s">
        <v>105</v>
      </c>
      <c r="K1" s="96" t="s">
        <v>106</v>
      </c>
      <c r="L1" s="96" t="s">
        <v>107</v>
      </c>
      <c r="M1" s="96" t="s">
        <v>108</v>
      </c>
      <c r="N1" s="96" t="s">
        <v>109</v>
      </c>
      <c r="O1" s="96" t="s">
        <v>110</v>
      </c>
      <c r="P1" s="8" t="s">
        <v>162</v>
      </c>
      <c r="Q1" s="8"/>
      <c r="R1" s="96" t="s">
        <v>119</v>
      </c>
      <c r="T1" s="2" t="s">
        <v>120</v>
      </c>
      <c r="U1" s="2">
        <f>COUNTA(Departments[Department])</f>
        <v>1</v>
      </c>
      <c r="W1" s="96" t="s">
        <v>121</v>
      </c>
    </row>
    <row r="2" spans="1:23" x14ac:dyDescent="0.2">
      <c r="A2" s="95">
        <v>2015</v>
      </c>
      <c r="B2" s="95" t="b">
        <f ca="1">IF(ISERROR(INDIRECT("'"&amp;YearlyConsData[[#This Row],[Year]]&amp;"'!C3")), FALSE(), IF(INDIRECT("'"&amp;YearlyConsData[[#This Row],[Year]]&amp;"'!C3")&lt;&gt;YearlyConsData[[#This Row],[Year]], FALSE(), TRUE()))</f>
        <v>0</v>
      </c>
      <c r="C2" s="97" t="str">
        <f ca="1">IF(YearlyConsData[[#This Row],[Exists]],INDIRECT("'"&amp;YearlyConsData[[#This Row],[Year]]&amp;"'!G3"), "")</f>
        <v/>
      </c>
      <c r="D2" s="97" t="str">
        <f ca="1">IF(YearlyConsData[[#This Row],[Exists]],INDIRECT("'"&amp;YearlyConsData[[#This Row],[Year]]&amp;"'!B5"), "")</f>
        <v/>
      </c>
      <c r="E2" s="97" t="str">
        <f t="shared" ref="E2:E37" ca="1" si="0">IF($B2,INDIRECT("'"&amp;$A2&amp;"'!C5"), "")</f>
        <v/>
      </c>
      <c r="F2" s="97" t="str">
        <f t="shared" ref="F2:F37" ca="1" si="1">IF($B2,INDIRECT("'"&amp;$A2&amp;"'!D5"), "")</f>
        <v/>
      </c>
      <c r="G2" s="97" t="str">
        <f t="shared" ref="G2:G37" ca="1" si="2">IF($B2,INDIRECT("'"&amp;$A2&amp;"'!E5"), "")</f>
        <v/>
      </c>
      <c r="H2" s="97" t="str">
        <f t="shared" ref="H2:H37" ca="1" si="3">IF($B2,INDIRECT("'"&amp;$A2&amp;"'!F5"), "")</f>
        <v/>
      </c>
      <c r="I2" s="97" t="str">
        <f t="shared" ref="I2:I37" ca="1" si="4">IF($B2,INDIRECT("'"&amp;$A2&amp;"'!G5"), "")</f>
        <v/>
      </c>
      <c r="J2" s="97" t="str">
        <f t="shared" ref="J2:J37" ca="1" si="5">IF($B2,INDIRECT("'"&amp;$A2&amp;"'!H5"), "")</f>
        <v/>
      </c>
      <c r="K2" s="97" t="str">
        <f t="shared" ref="K2:K37" ca="1" si="6">IF($B2,INDIRECT("'"&amp;$A2&amp;"'!I5"), "")</f>
        <v/>
      </c>
      <c r="L2" s="97" t="str">
        <f t="shared" ref="L2:L37" ca="1" si="7">IF($B2,INDIRECT("'"&amp;$A2&amp;"'!J5"), "")</f>
        <v/>
      </c>
      <c r="M2" s="97" t="str">
        <f t="shared" ref="M2:M37" ca="1" si="8">IF($B2,INDIRECT("'"&amp;$A2&amp;"'!K5"), "")</f>
        <v/>
      </c>
      <c r="N2" s="97" t="str">
        <f t="shared" ref="N2:N37" ca="1" si="9">IF($B2,INDIRECT("'"&amp;$A2&amp;"'!L5"), "")</f>
        <v/>
      </c>
      <c r="O2" s="97" t="str">
        <f t="shared" ref="O2:O37" ca="1" si="10">IF($B2,INDIRECT("'"&amp;$A2&amp;"'!M5"), "")</f>
        <v/>
      </c>
      <c r="P2" s="98" t="str">
        <f ca="1">IF(COUNTIF(YearlyConsData[[#This Row],[January]:[December]], "&gt;0")&gt;0, SUMIF(YearlyConsData[[#This Row],[January]:[December]],"&gt;0")/COUNTIF(YearlyConsData[[#This Row],[January]:[December]],"&gt;0")*12, "")</f>
        <v/>
      </c>
      <c r="Q2" s="98"/>
      <c r="R2" s="95" t="str">
        <f t="shared" ref="R2:R37" ca="1" si="11">IF(AND(B2,C2&gt;0),A2,"")</f>
        <v/>
      </c>
      <c r="T2" s="8" t="s">
        <v>49</v>
      </c>
      <c r="U2" s="8" t="s">
        <v>122</v>
      </c>
      <c r="W2" s="95">
        <v>110</v>
      </c>
    </row>
    <row r="3" spans="1:23" x14ac:dyDescent="0.2">
      <c r="A3" s="95">
        <v>2016</v>
      </c>
      <c r="B3" s="95" t="b">
        <f ca="1">IF(ISERROR(INDIRECT("'"&amp;YearlyConsData[[#This Row],[Year]]&amp;"'!C3")), FALSE(), IF(INDIRECT("'"&amp;YearlyConsData[[#This Row],[Year]]&amp;"'!C3")&lt;&gt;YearlyConsData[[#This Row],[Year]], FALSE(), TRUE()))</f>
        <v>0</v>
      </c>
      <c r="C3" s="97" t="str">
        <f ca="1">IF(YearlyConsData[[#This Row],[Exists]],INDIRECT("'"&amp;YearlyConsData[[#This Row],[Year]]&amp;"'!G3"), "")</f>
        <v/>
      </c>
      <c r="D3" s="97" t="str">
        <f t="shared" ref="D3:D37" ca="1" si="12">IF($B3,INDIRECT("'"&amp;$A3&amp;"'!B5"), "")</f>
        <v/>
      </c>
      <c r="E3" s="97" t="str">
        <f t="shared" ca="1" si="0"/>
        <v/>
      </c>
      <c r="F3" s="97" t="str">
        <f t="shared" ca="1" si="1"/>
        <v/>
      </c>
      <c r="G3" s="97" t="str">
        <f t="shared" ca="1" si="2"/>
        <v/>
      </c>
      <c r="H3" s="97" t="str">
        <f t="shared" ca="1" si="3"/>
        <v/>
      </c>
      <c r="I3" s="97" t="str">
        <f t="shared" ca="1" si="4"/>
        <v/>
      </c>
      <c r="J3" s="97" t="str">
        <f t="shared" ca="1" si="5"/>
        <v/>
      </c>
      <c r="K3" s="97" t="str">
        <f t="shared" ca="1" si="6"/>
        <v/>
      </c>
      <c r="L3" s="97" t="str">
        <f t="shared" ca="1" si="7"/>
        <v/>
      </c>
      <c r="M3" s="97" t="str">
        <f t="shared" ca="1" si="8"/>
        <v/>
      </c>
      <c r="N3" s="97" t="str">
        <f t="shared" ca="1" si="9"/>
        <v/>
      </c>
      <c r="O3" s="97" t="str">
        <f t="shared" ca="1" si="10"/>
        <v/>
      </c>
      <c r="P3" s="98" t="str">
        <f ca="1">IF(COUNTIF(YearlyConsData[[#This Row],[January]:[December]], "&gt;0")&gt;0, SUMIF(YearlyConsData[[#This Row],[January]:[December]],"&gt;0")/COUNTIF(YearlyConsData[[#This Row],[January]:[December]],"&gt;0")*12, "")</f>
        <v/>
      </c>
      <c r="Q3" s="98"/>
      <c r="R3" s="95" t="str">
        <f t="shared" ca="1" si="11"/>
        <v/>
      </c>
      <c r="T3" s="2" t="str">
        <f>IF(Departments!A8&lt;&gt;"",Departments!A8,"")</f>
        <v>Head Office</v>
      </c>
      <c r="U3" s="2">
        <f t="shared" ref="U3:U70" si="13">IF(T3&lt;&gt;"",ROW()-2,"")</f>
        <v>1</v>
      </c>
      <c r="W3" s="95" t="s">
        <v>123</v>
      </c>
    </row>
    <row r="4" spans="1:23" x14ac:dyDescent="0.2">
      <c r="A4" s="95">
        <v>2017</v>
      </c>
      <c r="B4" s="95" t="b">
        <f ca="1">IF(ISERROR(INDIRECT("'"&amp;YearlyConsData[[#This Row],[Year]]&amp;"'!C3")), FALSE(), IF(INDIRECT("'"&amp;YearlyConsData[[#This Row],[Year]]&amp;"'!C3")&lt;&gt;YearlyConsData[[#This Row],[Year]], FALSE(), TRUE()))</f>
        <v>0</v>
      </c>
      <c r="C4" s="97" t="str">
        <f ca="1">IF(YearlyConsData[[#This Row],[Exists]],INDIRECT("'"&amp;YearlyConsData[[#This Row],[Year]]&amp;"'!G3"), "")</f>
        <v/>
      </c>
      <c r="D4" s="97" t="str">
        <f t="shared" ca="1" si="12"/>
        <v/>
      </c>
      <c r="E4" s="97" t="str">
        <f t="shared" ca="1" si="0"/>
        <v/>
      </c>
      <c r="F4" s="97" t="str">
        <f t="shared" ca="1" si="1"/>
        <v/>
      </c>
      <c r="G4" s="97" t="str">
        <f t="shared" ca="1" si="2"/>
        <v/>
      </c>
      <c r="H4" s="97" t="str">
        <f t="shared" ca="1" si="3"/>
        <v/>
      </c>
      <c r="I4" s="97" t="str">
        <f t="shared" ca="1" si="4"/>
        <v/>
      </c>
      <c r="J4" s="97" t="str">
        <f t="shared" ca="1" si="5"/>
        <v/>
      </c>
      <c r="K4" s="97" t="str">
        <f t="shared" ca="1" si="6"/>
        <v/>
      </c>
      <c r="L4" s="97" t="str">
        <f t="shared" ca="1" si="7"/>
        <v/>
      </c>
      <c r="M4" s="97" t="str">
        <f t="shared" ca="1" si="8"/>
        <v/>
      </c>
      <c r="N4" s="97" t="str">
        <f t="shared" ca="1" si="9"/>
        <v/>
      </c>
      <c r="O4" s="97" t="str">
        <f t="shared" ca="1" si="10"/>
        <v/>
      </c>
      <c r="P4" s="98" t="str">
        <f ca="1">IF(COUNTIF(YearlyConsData[[#This Row],[January]:[December]], "&gt;0")&gt;0, SUMIF(YearlyConsData[[#This Row],[January]:[December]],"&gt;0")/COUNTIF(YearlyConsData[[#This Row],[January]:[December]],"&gt;0")*12, "")</f>
        <v/>
      </c>
      <c r="Q4" s="98"/>
      <c r="R4" s="95" t="str">
        <f t="shared" ca="1" si="11"/>
        <v/>
      </c>
      <c r="T4" s="2" t="str">
        <f>IF(Departments!A9&lt;&gt;"",Departments!A9,"")</f>
        <v/>
      </c>
      <c r="U4" s="2" t="str">
        <f t="shared" si="13"/>
        <v/>
      </c>
      <c r="W4" s="95">
        <v>120</v>
      </c>
    </row>
    <row r="5" spans="1:23" x14ac:dyDescent="0.2">
      <c r="A5" s="95">
        <v>2018</v>
      </c>
      <c r="B5" s="95" t="b">
        <f ca="1">IF(ISERROR(INDIRECT("'"&amp;YearlyConsData[[#This Row],[Year]]&amp;"'!C3")), FALSE(), IF(INDIRECT("'"&amp;YearlyConsData[[#This Row],[Year]]&amp;"'!C3")&lt;&gt;YearlyConsData[[#This Row],[Year]], FALSE(), TRUE()))</f>
        <v>0</v>
      </c>
      <c r="C5" s="97" t="str">
        <f ca="1">IF(YearlyConsData[[#This Row],[Exists]],INDIRECT("'"&amp;YearlyConsData[[#This Row],[Year]]&amp;"'!G3"), "")</f>
        <v/>
      </c>
      <c r="D5" s="97" t="str">
        <f t="shared" ca="1" si="12"/>
        <v/>
      </c>
      <c r="E5" s="97" t="str">
        <f t="shared" ca="1" si="0"/>
        <v/>
      </c>
      <c r="F5" s="97" t="str">
        <f t="shared" ca="1" si="1"/>
        <v/>
      </c>
      <c r="G5" s="97" t="str">
        <f t="shared" ca="1" si="2"/>
        <v/>
      </c>
      <c r="H5" s="97" t="str">
        <f t="shared" ca="1" si="3"/>
        <v/>
      </c>
      <c r="I5" s="97" t="str">
        <f t="shared" ca="1" si="4"/>
        <v/>
      </c>
      <c r="J5" s="97" t="str">
        <f t="shared" ca="1" si="5"/>
        <v/>
      </c>
      <c r="K5" s="97" t="str">
        <f t="shared" ca="1" si="6"/>
        <v/>
      </c>
      <c r="L5" s="97" t="str">
        <f t="shared" ca="1" si="7"/>
        <v/>
      </c>
      <c r="M5" s="97" t="str">
        <f t="shared" ca="1" si="8"/>
        <v/>
      </c>
      <c r="N5" s="97" t="str">
        <f t="shared" ca="1" si="9"/>
        <v/>
      </c>
      <c r="O5" s="97" t="str">
        <f t="shared" ca="1" si="10"/>
        <v/>
      </c>
      <c r="P5" s="98" t="str">
        <f ca="1">IF(COUNTIF(YearlyConsData[[#This Row],[January]:[December]], "&gt;0")&gt;0, SUMIF(YearlyConsData[[#This Row],[January]:[December]],"&gt;0")/COUNTIF(YearlyConsData[[#This Row],[January]:[December]],"&gt;0")*12, "")</f>
        <v/>
      </c>
      <c r="Q5" s="98"/>
      <c r="R5" s="95" t="str">
        <f t="shared" ca="1" si="11"/>
        <v/>
      </c>
      <c r="T5" s="2" t="str">
        <f>IF(Departments!A10&lt;&gt;"",Departments!A10,"")</f>
        <v/>
      </c>
      <c r="U5" s="2" t="str">
        <f t="shared" si="13"/>
        <v/>
      </c>
      <c r="W5" s="95">
        <v>140</v>
      </c>
    </row>
    <row r="6" spans="1:23" x14ac:dyDescent="0.2">
      <c r="A6" s="95">
        <v>2019</v>
      </c>
      <c r="B6" s="95" t="b">
        <f ca="1">IF(ISERROR(INDIRECT("'"&amp;YearlyConsData[[#This Row],[Year]]&amp;"'!C3")), FALSE(), IF(INDIRECT("'"&amp;YearlyConsData[[#This Row],[Year]]&amp;"'!C3")&lt;&gt;YearlyConsData[[#This Row],[Year]], FALSE(), TRUE()))</f>
        <v>0</v>
      </c>
      <c r="C6" s="97" t="str">
        <f ca="1">IF(YearlyConsData[[#This Row],[Exists]],INDIRECT("'"&amp;YearlyConsData[[#This Row],[Year]]&amp;"'!G3"), "")</f>
        <v/>
      </c>
      <c r="D6" s="97" t="str">
        <f t="shared" ca="1" si="12"/>
        <v/>
      </c>
      <c r="E6" s="97" t="str">
        <f t="shared" ca="1" si="0"/>
        <v/>
      </c>
      <c r="F6" s="97" t="str">
        <f t="shared" ca="1" si="1"/>
        <v/>
      </c>
      <c r="G6" s="97" t="str">
        <f t="shared" ca="1" si="2"/>
        <v/>
      </c>
      <c r="H6" s="97" t="str">
        <f t="shared" ca="1" si="3"/>
        <v/>
      </c>
      <c r="I6" s="97" t="str">
        <f t="shared" ca="1" si="4"/>
        <v/>
      </c>
      <c r="J6" s="97" t="str">
        <f t="shared" ca="1" si="5"/>
        <v/>
      </c>
      <c r="K6" s="97" t="str">
        <f t="shared" ca="1" si="6"/>
        <v/>
      </c>
      <c r="L6" s="97" t="str">
        <f t="shared" ca="1" si="7"/>
        <v/>
      </c>
      <c r="M6" s="97" t="str">
        <f t="shared" ca="1" si="8"/>
        <v/>
      </c>
      <c r="N6" s="97" t="str">
        <f t="shared" ca="1" si="9"/>
        <v/>
      </c>
      <c r="O6" s="97" t="str">
        <f t="shared" ca="1" si="10"/>
        <v/>
      </c>
      <c r="P6" s="98" t="str">
        <f ca="1">IF(COUNTIF(YearlyConsData[[#This Row],[January]:[December]], "&gt;0")&gt;0, SUMIF(YearlyConsData[[#This Row],[January]:[December]],"&gt;0")/COUNTIF(YearlyConsData[[#This Row],[January]:[December]],"&gt;0")*12, "")</f>
        <v/>
      </c>
      <c r="Q6" s="98"/>
      <c r="R6" s="95" t="str">
        <f t="shared" ca="1" si="11"/>
        <v/>
      </c>
      <c r="T6" s="2" t="str">
        <f>IF(Departments!A11&lt;&gt;"",Departments!A11,"")</f>
        <v/>
      </c>
      <c r="U6" s="2" t="str">
        <f t="shared" si="13"/>
        <v/>
      </c>
      <c r="W6" s="95">
        <v>215</v>
      </c>
    </row>
    <row r="7" spans="1:23" x14ac:dyDescent="0.2">
      <c r="A7" s="95">
        <v>2020</v>
      </c>
      <c r="B7" s="95" t="b">
        <f ca="1">IF(ISERROR(INDIRECT("'"&amp;YearlyConsData[[#This Row],[Year]]&amp;"'!C3")), FALSE(), IF(INDIRECT("'"&amp;YearlyConsData[[#This Row],[Year]]&amp;"'!C3")&lt;&gt;YearlyConsData[[#This Row],[Year]], FALSE(), TRUE()))</f>
        <v>0</v>
      </c>
      <c r="C7" s="97" t="str">
        <f ca="1">IF(YearlyConsData[[#This Row],[Exists]],INDIRECT("'"&amp;YearlyConsData[[#This Row],[Year]]&amp;"'!G3"), "")</f>
        <v/>
      </c>
      <c r="D7" s="97" t="str">
        <f t="shared" ca="1" si="12"/>
        <v/>
      </c>
      <c r="E7" s="97" t="str">
        <f t="shared" ca="1" si="0"/>
        <v/>
      </c>
      <c r="F7" s="97" t="str">
        <f t="shared" ca="1" si="1"/>
        <v/>
      </c>
      <c r="G7" s="97" t="str">
        <f t="shared" ca="1" si="2"/>
        <v/>
      </c>
      <c r="H7" s="97" t="str">
        <f t="shared" ca="1" si="3"/>
        <v/>
      </c>
      <c r="I7" s="97" t="str">
        <f t="shared" ca="1" si="4"/>
        <v/>
      </c>
      <c r="J7" s="97" t="str">
        <f t="shared" ca="1" si="5"/>
        <v/>
      </c>
      <c r="K7" s="97" t="str">
        <f t="shared" ca="1" si="6"/>
        <v/>
      </c>
      <c r="L7" s="97" t="str">
        <f t="shared" ca="1" si="7"/>
        <v/>
      </c>
      <c r="M7" s="97" t="str">
        <f t="shared" ca="1" si="8"/>
        <v/>
      </c>
      <c r="N7" s="97" t="str">
        <f t="shared" ca="1" si="9"/>
        <v/>
      </c>
      <c r="O7" s="97" t="str">
        <f t="shared" ca="1" si="10"/>
        <v/>
      </c>
      <c r="P7" s="98" t="str">
        <f ca="1">IF(COUNTIF(YearlyConsData[[#This Row],[January]:[December]], "&gt;0")&gt;0, SUMIF(YearlyConsData[[#This Row],[January]:[December]],"&gt;0")/COUNTIF(YearlyConsData[[#This Row],[January]:[December]],"&gt;0")*12, "")</f>
        <v/>
      </c>
      <c r="Q7" s="98"/>
      <c r="R7" s="95" t="str">
        <f t="shared" ca="1" si="11"/>
        <v/>
      </c>
      <c r="T7" s="2" t="str">
        <f>IF(Departments!A12&lt;&gt;"",Departments!A12,"")</f>
        <v/>
      </c>
      <c r="U7" s="2" t="str">
        <f t="shared" si="13"/>
        <v/>
      </c>
      <c r="W7" s="95" t="s">
        <v>124</v>
      </c>
    </row>
    <row r="8" spans="1:23" x14ac:dyDescent="0.2">
      <c r="A8" s="95">
        <v>2021</v>
      </c>
      <c r="B8" s="95" t="b">
        <f ca="1">IF(ISERROR(INDIRECT("'"&amp;YearlyConsData[[#This Row],[Year]]&amp;"'!C3")), FALSE(), IF(INDIRECT("'"&amp;YearlyConsData[[#This Row],[Year]]&amp;"'!C3")&lt;&gt;YearlyConsData[[#This Row],[Year]], FALSE(), TRUE()))</f>
        <v>0</v>
      </c>
      <c r="C8" s="97" t="str">
        <f ca="1">IF(YearlyConsData[[#This Row],[Exists]],INDIRECT("'"&amp;YearlyConsData[[#This Row],[Year]]&amp;"'!G3"), "")</f>
        <v/>
      </c>
      <c r="D8" s="97" t="str">
        <f t="shared" ca="1" si="12"/>
        <v/>
      </c>
      <c r="E8" s="97" t="str">
        <f t="shared" ca="1" si="0"/>
        <v/>
      </c>
      <c r="F8" s="97" t="str">
        <f t="shared" ca="1" si="1"/>
        <v/>
      </c>
      <c r="G8" s="97" t="str">
        <f t="shared" ca="1" si="2"/>
        <v/>
      </c>
      <c r="H8" s="97" t="str">
        <f t="shared" ca="1" si="3"/>
        <v/>
      </c>
      <c r="I8" s="97" t="str">
        <f t="shared" ca="1" si="4"/>
        <v/>
      </c>
      <c r="J8" s="97" t="str">
        <f t="shared" ca="1" si="5"/>
        <v/>
      </c>
      <c r="K8" s="97" t="str">
        <f t="shared" ca="1" si="6"/>
        <v/>
      </c>
      <c r="L8" s="97" t="str">
        <f t="shared" ca="1" si="7"/>
        <v/>
      </c>
      <c r="M8" s="97" t="str">
        <f t="shared" ca="1" si="8"/>
        <v/>
      </c>
      <c r="N8" s="97" t="str">
        <f t="shared" ca="1" si="9"/>
        <v/>
      </c>
      <c r="O8" s="97" t="str">
        <f t="shared" ca="1" si="10"/>
        <v/>
      </c>
      <c r="P8" s="98" t="str">
        <f ca="1">IF(COUNTIF(YearlyConsData[[#This Row],[January]:[December]], "&gt;0")&gt;0, SUMIF(YearlyConsData[[#This Row],[January]:[December]],"&gt;0")/COUNTIF(YearlyConsData[[#This Row],[January]:[December]],"&gt;0")*12, "")</f>
        <v/>
      </c>
      <c r="Q8" s="98"/>
      <c r="R8" s="95" t="str">
        <f t="shared" ca="1" si="11"/>
        <v/>
      </c>
      <c r="T8" s="2" t="str">
        <f>IF(Departments!A13&lt;&gt;"",Departments!A13,"")</f>
        <v/>
      </c>
      <c r="U8" s="2" t="str">
        <f t="shared" si="13"/>
        <v/>
      </c>
      <c r="W8" s="95">
        <v>217</v>
      </c>
    </row>
    <row r="9" spans="1:23" x14ac:dyDescent="0.2">
      <c r="A9" s="95">
        <v>2022</v>
      </c>
      <c r="B9" s="95" t="b">
        <f ca="1">IF(ISERROR(INDIRECT("'"&amp;YearlyConsData[[#This Row],[Year]]&amp;"'!C3")), FALSE(), IF(INDIRECT("'"&amp;YearlyConsData[[#This Row],[Year]]&amp;"'!C3")&lt;&gt;YearlyConsData[[#This Row],[Year]], FALSE(), TRUE()))</f>
        <v>0</v>
      </c>
      <c r="C9" s="97" t="str">
        <f ca="1">IF(YearlyConsData[[#This Row],[Exists]],INDIRECT("'"&amp;YearlyConsData[[#This Row],[Year]]&amp;"'!G3"), "")</f>
        <v/>
      </c>
      <c r="D9" s="97" t="str">
        <f t="shared" ca="1" si="12"/>
        <v/>
      </c>
      <c r="E9" s="97" t="str">
        <f t="shared" ca="1" si="0"/>
        <v/>
      </c>
      <c r="F9" s="97" t="str">
        <f t="shared" ca="1" si="1"/>
        <v/>
      </c>
      <c r="G9" s="97" t="str">
        <f t="shared" ca="1" si="2"/>
        <v/>
      </c>
      <c r="H9" s="97" t="str">
        <f t="shared" ca="1" si="3"/>
        <v/>
      </c>
      <c r="I9" s="97" t="str">
        <f t="shared" ca="1" si="4"/>
        <v/>
      </c>
      <c r="J9" s="97" t="str">
        <f t="shared" ca="1" si="5"/>
        <v/>
      </c>
      <c r="K9" s="97" t="str">
        <f t="shared" ca="1" si="6"/>
        <v/>
      </c>
      <c r="L9" s="97" t="str">
        <f t="shared" ca="1" si="7"/>
        <v/>
      </c>
      <c r="M9" s="97" t="str">
        <f t="shared" ca="1" si="8"/>
        <v/>
      </c>
      <c r="N9" s="97" t="str">
        <f t="shared" ca="1" si="9"/>
        <v/>
      </c>
      <c r="O9" s="97" t="str">
        <f t="shared" ca="1" si="10"/>
        <v/>
      </c>
      <c r="P9" s="98" t="str">
        <f ca="1">IF(COUNTIF(YearlyConsData[[#This Row],[January]:[December]], "&gt;0")&gt;0, SUMIF(YearlyConsData[[#This Row],[January]:[December]],"&gt;0")/COUNTIF(YearlyConsData[[#This Row],[January]:[December]],"&gt;0")*12, "")</f>
        <v/>
      </c>
      <c r="Q9" s="98"/>
      <c r="R9" s="95" t="str">
        <f t="shared" ca="1" si="11"/>
        <v/>
      </c>
      <c r="T9" s="2" t="str">
        <f>IF(Departments!A14&lt;&gt;"",Departments!A14,"")</f>
        <v/>
      </c>
      <c r="U9" s="2" t="str">
        <f t="shared" si="13"/>
        <v/>
      </c>
      <c r="W9" s="95" t="s">
        <v>125</v>
      </c>
    </row>
    <row r="10" spans="1:23" x14ac:dyDescent="0.2">
      <c r="A10" s="95">
        <v>2023</v>
      </c>
      <c r="B10" s="95" t="b">
        <f ca="1">IF(ISERROR(INDIRECT("'"&amp;YearlyConsData[[#This Row],[Year]]&amp;"'!C3")), FALSE(), IF(INDIRECT("'"&amp;YearlyConsData[[#This Row],[Year]]&amp;"'!C3")&lt;&gt;YearlyConsData[[#This Row],[Year]], FALSE(), TRUE()))</f>
        <v>0</v>
      </c>
      <c r="C10" s="97" t="str">
        <f ca="1">IF(YearlyConsData[[#This Row],[Exists]],INDIRECT("'"&amp;YearlyConsData[[#This Row],[Year]]&amp;"'!G3"), "")</f>
        <v/>
      </c>
      <c r="D10" s="97" t="str">
        <f t="shared" ca="1" si="12"/>
        <v/>
      </c>
      <c r="E10" s="97" t="str">
        <f t="shared" ca="1" si="0"/>
        <v/>
      </c>
      <c r="F10" s="97" t="str">
        <f t="shared" ca="1" si="1"/>
        <v/>
      </c>
      <c r="G10" s="97" t="str">
        <f t="shared" ca="1" si="2"/>
        <v/>
      </c>
      <c r="H10" s="97" t="str">
        <f t="shared" ca="1" si="3"/>
        <v/>
      </c>
      <c r="I10" s="97" t="str">
        <f t="shared" ca="1" si="4"/>
        <v/>
      </c>
      <c r="J10" s="97" t="str">
        <f t="shared" ca="1" si="5"/>
        <v/>
      </c>
      <c r="K10" s="97" t="str">
        <f t="shared" ca="1" si="6"/>
        <v/>
      </c>
      <c r="L10" s="97" t="str">
        <f t="shared" ca="1" si="7"/>
        <v/>
      </c>
      <c r="M10" s="97" t="str">
        <f t="shared" ca="1" si="8"/>
        <v/>
      </c>
      <c r="N10" s="97" t="str">
        <f t="shared" ca="1" si="9"/>
        <v/>
      </c>
      <c r="O10" s="97" t="str">
        <f t="shared" ca="1" si="10"/>
        <v/>
      </c>
      <c r="P10" s="98" t="str">
        <f ca="1">IF(COUNTIF(YearlyConsData[[#This Row],[January]:[December]], "&gt;0")&gt;0, SUMIF(YearlyConsData[[#This Row],[January]:[December]],"&gt;0")/COUNTIF(YearlyConsData[[#This Row],[January]:[December]],"&gt;0")*12, "")</f>
        <v/>
      </c>
      <c r="Q10" s="98"/>
      <c r="R10" s="95" t="str">
        <f t="shared" ca="1" si="11"/>
        <v/>
      </c>
      <c r="T10" s="2" t="str">
        <f>IF(Departments!A15&lt;&gt;"",Departments!A15,"")</f>
        <v/>
      </c>
      <c r="U10" s="2" t="str">
        <f t="shared" si="13"/>
        <v/>
      </c>
      <c r="W10" s="95">
        <v>225</v>
      </c>
    </row>
    <row r="11" spans="1:23" x14ac:dyDescent="0.2">
      <c r="A11" s="95">
        <v>2024</v>
      </c>
      <c r="B11" s="95" t="b">
        <f ca="1">IF(ISERROR(INDIRECT("'"&amp;YearlyConsData[[#This Row],[Year]]&amp;"'!C3")), FALSE(), IF(INDIRECT("'"&amp;YearlyConsData[[#This Row],[Year]]&amp;"'!C3")&lt;&gt;YearlyConsData[[#This Row],[Year]], FALSE(), TRUE()))</f>
        <v>0</v>
      </c>
      <c r="C11" s="97" t="str">
        <f ca="1">IF(YearlyConsData[[#This Row],[Exists]],INDIRECT("'"&amp;YearlyConsData[[#This Row],[Year]]&amp;"'!G3"), "")</f>
        <v/>
      </c>
      <c r="D11" s="97" t="str">
        <f t="shared" ca="1" si="12"/>
        <v/>
      </c>
      <c r="E11" s="97" t="str">
        <f t="shared" ca="1" si="0"/>
        <v/>
      </c>
      <c r="F11" s="97" t="str">
        <f t="shared" ca="1" si="1"/>
        <v/>
      </c>
      <c r="G11" s="97" t="str">
        <f t="shared" ca="1" si="2"/>
        <v/>
      </c>
      <c r="H11" s="97" t="str">
        <f t="shared" ca="1" si="3"/>
        <v/>
      </c>
      <c r="I11" s="97" t="str">
        <f t="shared" ca="1" si="4"/>
        <v/>
      </c>
      <c r="J11" s="97" t="str">
        <f t="shared" ca="1" si="5"/>
        <v/>
      </c>
      <c r="K11" s="97" t="str">
        <f t="shared" ca="1" si="6"/>
        <v/>
      </c>
      <c r="L11" s="97" t="str">
        <f t="shared" ca="1" si="7"/>
        <v/>
      </c>
      <c r="M11" s="97" t="str">
        <f t="shared" ca="1" si="8"/>
        <v/>
      </c>
      <c r="N11" s="97" t="str">
        <f t="shared" ca="1" si="9"/>
        <v/>
      </c>
      <c r="O11" s="97" t="str">
        <f t="shared" ca="1" si="10"/>
        <v/>
      </c>
      <c r="P11" s="98" t="str">
        <f ca="1">IF(COUNTIF(YearlyConsData[[#This Row],[January]:[December]], "&gt;0")&gt;0, SUMIF(YearlyConsData[[#This Row],[January]:[December]],"&gt;0")/COUNTIF(YearlyConsData[[#This Row],[January]:[December]],"&gt;0")*12, "")</f>
        <v/>
      </c>
      <c r="Q11" s="98"/>
      <c r="R11" s="95" t="str">
        <f t="shared" ca="1" si="11"/>
        <v/>
      </c>
      <c r="T11" s="2" t="str">
        <f>IF(Departments!A16&lt;&gt;"",Departments!A16,"")</f>
        <v/>
      </c>
      <c r="U11" s="2" t="str">
        <f t="shared" si="13"/>
        <v/>
      </c>
      <c r="W11" s="95" t="s">
        <v>126</v>
      </c>
    </row>
    <row r="12" spans="1:23" x14ac:dyDescent="0.2">
      <c r="A12" s="95">
        <v>2025</v>
      </c>
      <c r="B12" s="95" t="b">
        <f ca="1">IF(ISERROR(INDIRECT("'"&amp;YearlyConsData[[#This Row],[Year]]&amp;"'!C3")), FALSE(), IF(INDIRECT("'"&amp;YearlyConsData[[#This Row],[Year]]&amp;"'!C3")&lt;&gt;YearlyConsData[[#This Row],[Year]], FALSE(), TRUE()))</f>
        <v>1</v>
      </c>
      <c r="C12" s="97">
        <f ca="1">IF(YearlyConsData[[#This Row],[Exists]],INDIRECT("'"&amp;YearlyConsData[[#This Row],[Year]]&amp;"'!G3"), "")</f>
        <v>0</v>
      </c>
      <c r="D12" s="97">
        <f t="shared" ca="1" si="12"/>
        <v>0</v>
      </c>
      <c r="E12" s="97">
        <f t="shared" ca="1" si="0"/>
        <v>0</v>
      </c>
      <c r="F12" s="97">
        <f t="shared" ca="1" si="1"/>
        <v>0</v>
      </c>
      <c r="G12" s="97">
        <f t="shared" ca="1" si="2"/>
        <v>0</v>
      </c>
      <c r="H12" s="97">
        <f t="shared" ca="1" si="3"/>
        <v>0</v>
      </c>
      <c r="I12" s="97">
        <f t="shared" ca="1" si="4"/>
        <v>0</v>
      </c>
      <c r="J12" s="97">
        <f t="shared" ca="1" si="5"/>
        <v>0</v>
      </c>
      <c r="K12" s="97">
        <f t="shared" ca="1" si="6"/>
        <v>0</v>
      </c>
      <c r="L12" s="97">
        <f t="shared" ca="1" si="7"/>
        <v>0</v>
      </c>
      <c r="M12" s="97">
        <f t="shared" ca="1" si="8"/>
        <v>0</v>
      </c>
      <c r="N12" s="97">
        <f t="shared" ca="1" si="9"/>
        <v>0</v>
      </c>
      <c r="O12" s="97">
        <f t="shared" ca="1" si="10"/>
        <v>0</v>
      </c>
      <c r="P12" s="98" t="str">
        <f ca="1">IF(COUNTIF(YearlyConsData[[#This Row],[January]:[December]], "&gt;0")&gt;0, SUMIF(YearlyConsData[[#This Row],[January]:[December]],"&gt;0")/COUNTIF(YearlyConsData[[#This Row],[January]:[December]],"&gt;0")*12, "")</f>
        <v/>
      </c>
      <c r="Q12" s="99"/>
      <c r="R12" s="95" t="str">
        <f t="shared" ca="1" si="11"/>
        <v/>
      </c>
      <c r="T12" s="2" t="str">
        <f>IF(Departments!A17&lt;&gt;"",Departments!A17,"")</f>
        <v/>
      </c>
      <c r="U12" s="2" t="str">
        <f t="shared" si="13"/>
        <v/>
      </c>
      <c r="W12" s="95">
        <v>245</v>
      </c>
    </row>
    <row r="13" spans="1:23" x14ac:dyDescent="0.2">
      <c r="A13" s="95">
        <v>2026</v>
      </c>
      <c r="B13" s="95" t="b">
        <f ca="1">IF(ISERROR(INDIRECT("'"&amp;YearlyConsData[[#This Row],[Year]]&amp;"'!C3")), FALSE(), IF(INDIRECT("'"&amp;YearlyConsData[[#This Row],[Year]]&amp;"'!C3")&lt;&gt;YearlyConsData[[#This Row],[Year]], FALSE(), TRUE()))</f>
        <v>0</v>
      </c>
      <c r="C13" s="97" t="str">
        <f ca="1">IF(YearlyConsData[[#This Row],[Exists]],INDIRECT("'"&amp;YearlyConsData[[#This Row],[Year]]&amp;"'!G3"), "")</f>
        <v/>
      </c>
      <c r="D13" s="97" t="str">
        <f t="shared" ca="1" si="12"/>
        <v/>
      </c>
      <c r="E13" s="97" t="str">
        <f t="shared" ca="1" si="0"/>
        <v/>
      </c>
      <c r="F13" s="97" t="str">
        <f t="shared" ca="1" si="1"/>
        <v/>
      </c>
      <c r="G13" s="97" t="str">
        <f t="shared" ca="1" si="2"/>
        <v/>
      </c>
      <c r="H13" s="97" t="str">
        <f t="shared" ca="1" si="3"/>
        <v/>
      </c>
      <c r="I13" s="97" t="str">
        <f t="shared" ca="1" si="4"/>
        <v/>
      </c>
      <c r="J13" s="97" t="str">
        <f t="shared" ca="1" si="5"/>
        <v/>
      </c>
      <c r="K13" s="97" t="str">
        <f t="shared" ca="1" si="6"/>
        <v/>
      </c>
      <c r="L13" s="97" t="str">
        <f t="shared" ca="1" si="7"/>
        <v/>
      </c>
      <c r="M13" s="97" t="str">
        <f t="shared" ca="1" si="8"/>
        <v/>
      </c>
      <c r="N13" s="97" t="str">
        <f t="shared" ca="1" si="9"/>
        <v/>
      </c>
      <c r="O13" s="97" t="str">
        <f t="shared" ca="1" si="10"/>
        <v/>
      </c>
      <c r="P13" s="98" t="str">
        <f ca="1">IF(COUNTIF(YearlyConsData[[#This Row],[January]:[December]], "&gt;0")&gt;0, SUMIF(YearlyConsData[[#This Row],[January]:[December]],"&gt;0")/COUNTIF(YearlyConsData[[#This Row],[January]:[December]],"&gt;0")*12, "")</f>
        <v/>
      </c>
      <c r="Q13" s="98"/>
      <c r="R13" s="95" t="str">
        <f t="shared" ca="1" si="11"/>
        <v/>
      </c>
      <c r="S13" s="100"/>
      <c r="T13" s="2" t="str">
        <f>IF(Departments!A18&lt;&gt;"",Departments!A18,"")</f>
        <v/>
      </c>
      <c r="U13" s="2" t="str">
        <f t="shared" si="13"/>
        <v/>
      </c>
      <c r="W13" s="95">
        <v>250</v>
      </c>
    </row>
    <row r="14" spans="1:23" x14ac:dyDescent="0.2">
      <c r="A14" s="95">
        <v>2027</v>
      </c>
      <c r="B14" s="95" t="b">
        <f ca="1">IF(ISERROR(INDIRECT("'"&amp;YearlyConsData[[#This Row],[Year]]&amp;"'!C3")), FALSE(), IF(INDIRECT("'"&amp;YearlyConsData[[#This Row],[Year]]&amp;"'!C3")&lt;&gt;YearlyConsData[[#This Row],[Year]], FALSE(), TRUE()))</f>
        <v>0</v>
      </c>
      <c r="C14" s="97" t="str">
        <f ca="1">IF(YearlyConsData[[#This Row],[Exists]],INDIRECT("'"&amp;YearlyConsData[[#This Row],[Year]]&amp;"'!G3"), "")</f>
        <v/>
      </c>
      <c r="D14" s="97" t="str">
        <f t="shared" ca="1" si="12"/>
        <v/>
      </c>
      <c r="E14" s="97" t="str">
        <f t="shared" ca="1" si="0"/>
        <v/>
      </c>
      <c r="F14" s="97" t="str">
        <f t="shared" ca="1" si="1"/>
        <v/>
      </c>
      <c r="G14" s="97" t="str">
        <f t="shared" ca="1" si="2"/>
        <v/>
      </c>
      <c r="H14" s="97" t="str">
        <f t="shared" ca="1" si="3"/>
        <v/>
      </c>
      <c r="I14" s="97" t="str">
        <f t="shared" ca="1" si="4"/>
        <v/>
      </c>
      <c r="J14" s="97" t="str">
        <f t="shared" ca="1" si="5"/>
        <v/>
      </c>
      <c r="K14" s="97" t="str">
        <f t="shared" ca="1" si="6"/>
        <v/>
      </c>
      <c r="L14" s="97" t="str">
        <f t="shared" ca="1" si="7"/>
        <v/>
      </c>
      <c r="M14" s="97" t="str">
        <f t="shared" ca="1" si="8"/>
        <v/>
      </c>
      <c r="N14" s="97" t="str">
        <f t="shared" ca="1" si="9"/>
        <v/>
      </c>
      <c r="O14" s="97" t="str">
        <f t="shared" ca="1" si="10"/>
        <v/>
      </c>
      <c r="P14" s="98" t="str">
        <f ca="1">IF(COUNTIF(YearlyConsData[[#This Row],[January]:[December]], "&gt;0")&gt;0, SUMIF(YearlyConsData[[#This Row],[January]:[December]],"&gt;0")/COUNTIF(YearlyConsData[[#This Row],[January]:[December]],"&gt;0")*12, "")</f>
        <v/>
      </c>
      <c r="Q14" s="98"/>
      <c r="R14" s="95" t="str">
        <f t="shared" ca="1" si="11"/>
        <v/>
      </c>
      <c r="S14" s="100"/>
      <c r="T14" s="2" t="str">
        <f>IF(Departments!A19&lt;&gt;"",Departments!A19,"")</f>
        <v/>
      </c>
      <c r="U14" s="2" t="str">
        <f t="shared" si="13"/>
        <v/>
      </c>
      <c r="W14" s="95">
        <v>255</v>
      </c>
    </row>
    <row r="15" spans="1:23" x14ac:dyDescent="0.2">
      <c r="A15" s="95">
        <v>2028</v>
      </c>
      <c r="B15" s="95" t="b">
        <f ca="1">IF(ISERROR(INDIRECT("'"&amp;YearlyConsData[[#This Row],[Year]]&amp;"'!C3")), FALSE(), IF(INDIRECT("'"&amp;YearlyConsData[[#This Row],[Year]]&amp;"'!C3")&lt;&gt;YearlyConsData[[#This Row],[Year]], FALSE(), TRUE()))</f>
        <v>0</v>
      </c>
      <c r="C15" s="97" t="str">
        <f ca="1">IF(YearlyConsData[[#This Row],[Exists]],INDIRECT("'"&amp;YearlyConsData[[#This Row],[Year]]&amp;"'!G3"), "")</f>
        <v/>
      </c>
      <c r="D15" s="97" t="str">
        <f t="shared" ca="1" si="12"/>
        <v/>
      </c>
      <c r="E15" s="97" t="str">
        <f t="shared" ca="1" si="0"/>
        <v/>
      </c>
      <c r="F15" s="97" t="str">
        <f t="shared" ca="1" si="1"/>
        <v/>
      </c>
      <c r="G15" s="97" t="str">
        <f t="shared" ca="1" si="2"/>
        <v/>
      </c>
      <c r="H15" s="97" t="str">
        <f t="shared" ca="1" si="3"/>
        <v/>
      </c>
      <c r="I15" s="97" t="str">
        <f t="shared" ca="1" si="4"/>
        <v/>
      </c>
      <c r="J15" s="97" t="str">
        <f t="shared" ca="1" si="5"/>
        <v/>
      </c>
      <c r="K15" s="97" t="str">
        <f t="shared" ca="1" si="6"/>
        <v/>
      </c>
      <c r="L15" s="97" t="str">
        <f t="shared" ca="1" si="7"/>
        <v/>
      </c>
      <c r="M15" s="97" t="str">
        <f t="shared" ca="1" si="8"/>
        <v/>
      </c>
      <c r="N15" s="97" t="str">
        <f t="shared" ca="1" si="9"/>
        <v/>
      </c>
      <c r="O15" s="97" t="str">
        <f t="shared" ca="1" si="10"/>
        <v/>
      </c>
      <c r="P15" s="98" t="str">
        <f ca="1">IF(COUNTIF(YearlyConsData[[#This Row],[January]:[December]], "&gt;0")&gt;0, SUMIF(YearlyConsData[[#This Row],[January]:[December]],"&gt;0")/COUNTIF(YearlyConsData[[#This Row],[January]:[December]],"&gt;0")*12, "")</f>
        <v/>
      </c>
      <c r="Q15" s="98"/>
      <c r="R15" s="95" t="str">
        <f t="shared" ca="1" si="11"/>
        <v/>
      </c>
      <c r="T15" s="2" t="str">
        <f>IF(Departments!A20&lt;&gt;"",Departments!A20,"")</f>
        <v/>
      </c>
      <c r="U15" s="2" t="str">
        <f t="shared" si="13"/>
        <v/>
      </c>
      <c r="W15" s="95">
        <v>313</v>
      </c>
    </row>
    <row r="16" spans="1:23" x14ac:dyDescent="0.2">
      <c r="A16" s="95">
        <v>2029</v>
      </c>
      <c r="B16" s="95" t="b">
        <f ca="1">IF(ISERROR(INDIRECT("'"&amp;YearlyConsData[[#This Row],[Year]]&amp;"'!C3")), FALSE(), IF(INDIRECT("'"&amp;YearlyConsData[[#This Row],[Year]]&amp;"'!C3")&lt;&gt;YearlyConsData[[#This Row],[Year]], FALSE(), TRUE()))</f>
        <v>0</v>
      </c>
      <c r="C16" s="97" t="str">
        <f ca="1">IF(YearlyConsData[[#This Row],[Exists]],INDIRECT("'"&amp;YearlyConsData[[#This Row],[Year]]&amp;"'!G3"), "")</f>
        <v/>
      </c>
      <c r="D16" s="97" t="str">
        <f t="shared" ca="1" si="12"/>
        <v/>
      </c>
      <c r="E16" s="97" t="str">
        <f t="shared" ca="1" si="0"/>
        <v/>
      </c>
      <c r="F16" s="97" t="str">
        <f t="shared" ca="1" si="1"/>
        <v/>
      </c>
      <c r="G16" s="97" t="str">
        <f t="shared" ca="1" si="2"/>
        <v/>
      </c>
      <c r="H16" s="97" t="str">
        <f t="shared" ca="1" si="3"/>
        <v/>
      </c>
      <c r="I16" s="97" t="str">
        <f t="shared" ca="1" si="4"/>
        <v/>
      </c>
      <c r="J16" s="97" t="str">
        <f t="shared" ca="1" si="5"/>
        <v/>
      </c>
      <c r="K16" s="97" t="str">
        <f t="shared" ca="1" si="6"/>
        <v/>
      </c>
      <c r="L16" s="97" t="str">
        <f t="shared" ca="1" si="7"/>
        <v/>
      </c>
      <c r="M16" s="97" t="str">
        <f t="shared" ca="1" si="8"/>
        <v/>
      </c>
      <c r="N16" s="97" t="str">
        <f t="shared" ca="1" si="9"/>
        <v/>
      </c>
      <c r="O16" s="97" t="str">
        <f t="shared" ca="1" si="10"/>
        <v/>
      </c>
      <c r="P16" s="98" t="str">
        <f ca="1">IF(COUNTIF(YearlyConsData[[#This Row],[January]:[December]], "&gt;0")&gt;0, SUMIF(YearlyConsData[[#This Row],[January]:[December]],"&gt;0")/COUNTIF(YearlyConsData[[#This Row],[January]:[December]],"&gt;0")*12, "")</f>
        <v/>
      </c>
      <c r="Q16" s="98"/>
      <c r="R16" s="95" t="str">
        <f t="shared" ca="1" si="11"/>
        <v/>
      </c>
      <c r="T16" s="2" t="str">
        <f>IF(Departments!A21&lt;&gt;"",Departments!A21,"")</f>
        <v/>
      </c>
      <c r="U16" s="2" t="str">
        <f t="shared" si="13"/>
        <v/>
      </c>
      <c r="W16" s="95">
        <v>315</v>
      </c>
    </row>
    <row r="17" spans="1:23" x14ac:dyDescent="0.2">
      <c r="A17" s="95">
        <v>2030</v>
      </c>
      <c r="B17" s="95" t="b">
        <f ca="1">IF(ISERROR(INDIRECT("'"&amp;YearlyConsData[[#This Row],[Year]]&amp;"'!C3")), FALSE(), IF(INDIRECT("'"&amp;YearlyConsData[[#This Row],[Year]]&amp;"'!C3")&lt;&gt;YearlyConsData[[#This Row],[Year]], FALSE(), TRUE()))</f>
        <v>0</v>
      </c>
      <c r="C17" s="97" t="str">
        <f ca="1">IF(YearlyConsData[[#This Row],[Exists]],INDIRECT("'"&amp;YearlyConsData[[#This Row],[Year]]&amp;"'!G3"), "")</f>
        <v/>
      </c>
      <c r="D17" s="97" t="str">
        <f t="shared" ca="1" si="12"/>
        <v/>
      </c>
      <c r="E17" s="97" t="str">
        <f t="shared" ca="1" si="0"/>
        <v/>
      </c>
      <c r="F17" s="97" t="str">
        <f t="shared" ca="1" si="1"/>
        <v/>
      </c>
      <c r="G17" s="97" t="str">
        <f t="shared" ca="1" si="2"/>
        <v/>
      </c>
      <c r="H17" s="97" t="str">
        <f t="shared" ca="1" si="3"/>
        <v/>
      </c>
      <c r="I17" s="97" t="str">
        <f t="shared" ca="1" si="4"/>
        <v/>
      </c>
      <c r="J17" s="97" t="str">
        <f t="shared" ca="1" si="5"/>
        <v/>
      </c>
      <c r="K17" s="97" t="str">
        <f t="shared" ca="1" si="6"/>
        <v/>
      </c>
      <c r="L17" s="97" t="str">
        <f t="shared" ca="1" si="7"/>
        <v/>
      </c>
      <c r="M17" s="97" t="str">
        <f t="shared" ca="1" si="8"/>
        <v/>
      </c>
      <c r="N17" s="97" t="str">
        <f t="shared" ca="1" si="9"/>
        <v/>
      </c>
      <c r="O17" s="97" t="str">
        <f t="shared" ca="1" si="10"/>
        <v/>
      </c>
      <c r="P17" s="98" t="str">
        <f ca="1">IF(COUNTIF(YearlyConsData[[#This Row],[January]:[December]], "&gt;0")&gt;0, SUMIF(YearlyConsData[[#This Row],[January]:[December]],"&gt;0")/COUNTIF(YearlyConsData[[#This Row],[January]:[December]],"&gt;0")*12, "")</f>
        <v/>
      </c>
      <c r="Q17" s="98"/>
      <c r="R17" s="95" t="str">
        <f t="shared" ca="1" si="11"/>
        <v/>
      </c>
      <c r="T17" s="2" t="str">
        <f>IF(Departments!A22&lt;&gt;"",Departments!A22,"")</f>
        <v/>
      </c>
      <c r="U17" s="2" t="str">
        <f t="shared" si="13"/>
        <v/>
      </c>
      <c r="W17" s="95">
        <v>317</v>
      </c>
    </row>
    <row r="18" spans="1:23" x14ac:dyDescent="0.2">
      <c r="A18" s="95">
        <v>2031</v>
      </c>
      <c r="B18" s="95" t="b">
        <f ca="1">IF(ISERROR(INDIRECT("'"&amp;YearlyConsData[[#This Row],[Year]]&amp;"'!C3")), FALSE(), IF(INDIRECT("'"&amp;YearlyConsData[[#This Row],[Year]]&amp;"'!C3")&lt;&gt;YearlyConsData[[#This Row],[Year]], FALSE(), TRUE()))</f>
        <v>0</v>
      </c>
      <c r="C18" s="97" t="str">
        <f ca="1">IF(YearlyConsData[[#This Row],[Exists]],INDIRECT("'"&amp;YearlyConsData[[#This Row],[Year]]&amp;"'!G3"), "")</f>
        <v/>
      </c>
      <c r="D18" s="97" t="str">
        <f t="shared" ca="1" si="12"/>
        <v/>
      </c>
      <c r="E18" s="97" t="str">
        <f t="shared" ca="1" si="0"/>
        <v/>
      </c>
      <c r="F18" s="97" t="str">
        <f t="shared" ca="1" si="1"/>
        <v/>
      </c>
      <c r="G18" s="97" t="str">
        <f t="shared" ca="1" si="2"/>
        <v/>
      </c>
      <c r="H18" s="97" t="str">
        <f t="shared" ca="1" si="3"/>
        <v/>
      </c>
      <c r="I18" s="97" t="str">
        <f t="shared" ca="1" si="4"/>
        <v/>
      </c>
      <c r="J18" s="97" t="str">
        <f t="shared" ca="1" si="5"/>
        <v/>
      </c>
      <c r="K18" s="97" t="str">
        <f t="shared" ca="1" si="6"/>
        <v/>
      </c>
      <c r="L18" s="97" t="str">
        <f t="shared" ca="1" si="7"/>
        <v/>
      </c>
      <c r="M18" s="97" t="str">
        <f t="shared" ca="1" si="8"/>
        <v/>
      </c>
      <c r="N18" s="97" t="str">
        <f t="shared" ca="1" si="9"/>
        <v/>
      </c>
      <c r="O18" s="97" t="str">
        <f t="shared" ca="1" si="10"/>
        <v/>
      </c>
      <c r="P18" s="98" t="str">
        <f ca="1">IF(COUNTIF(YearlyConsData[[#This Row],[January]:[December]], "&gt;0")&gt;0, SUMIF(YearlyConsData[[#This Row],[January]:[December]],"&gt;0")/COUNTIF(YearlyConsData[[#This Row],[January]:[December]],"&gt;0")*12, "")</f>
        <v/>
      </c>
      <c r="Q18" s="98"/>
      <c r="R18" s="95" t="str">
        <f t="shared" ca="1" si="11"/>
        <v/>
      </c>
      <c r="T18" s="2" t="str">
        <f>IF(Departments!A23&lt;&gt;"",Departments!A23,"")</f>
        <v/>
      </c>
      <c r="U18" s="2" t="str">
        <f t="shared" si="13"/>
        <v/>
      </c>
      <c r="W18" s="95">
        <v>320</v>
      </c>
    </row>
    <row r="19" spans="1:23" x14ac:dyDescent="0.2">
      <c r="A19" s="95">
        <v>2032</v>
      </c>
      <c r="B19" s="95" t="b">
        <f ca="1">IF(ISERROR(INDIRECT("'"&amp;YearlyConsData[[#This Row],[Year]]&amp;"'!C3")), FALSE(), IF(INDIRECT("'"&amp;YearlyConsData[[#This Row],[Year]]&amp;"'!C3")&lt;&gt;YearlyConsData[[#This Row],[Year]], FALSE(), TRUE()))</f>
        <v>0</v>
      </c>
      <c r="C19" s="97" t="str">
        <f ca="1">IF(YearlyConsData[[#This Row],[Exists]],INDIRECT("'"&amp;YearlyConsData[[#This Row],[Year]]&amp;"'!G3"), "")</f>
        <v/>
      </c>
      <c r="D19" s="97" t="str">
        <f t="shared" ca="1" si="12"/>
        <v/>
      </c>
      <c r="E19" s="97" t="str">
        <f t="shared" ca="1" si="0"/>
        <v/>
      </c>
      <c r="F19" s="97" t="str">
        <f t="shared" ca="1" si="1"/>
        <v/>
      </c>
      <c r="G19" s="97" t="str">
        <f t="shared" ca="1" si="2"/>
        <v/>
      </c>
      <c r="H19" s="97" t="str">
        <f t="shared" ca="1" si="3"/>
        <v/>
      </c>
      <c r="I19" s="97" t="str">
        <f t="shared" ca="1" si="4"/>
        <v/>
      </c>
      <c r="J19" s="97" t="str">
        <f t="shared" ca="1" si="5"/>
        <v/>
      </c>
      <c r="K19" s="97" t="str">
        <f t="shared" ca="1" si="6"/>
        <v/>
      </c>
      <c r="L19" s="97" t="str">
        <f t="shared" ca="1" si="7"/>
        <v/>
      </c>
      <c r="M19" s="97" t="str">
        <f t="shared" ca="1" si="8"/>
        <v/>
      </c>
      <c r="N19" s="97" t="str">
        <f t="shared" ca="1" si="9"/>
        <v/>
      </c>
      <c r="O19" s="97" t="str">
        <f t="shared" ca="1" si="10"/>
        <v/>
      </c>
      <c r="P19" s="98" t="str">
        <f ca="1">IF(COUNTIF(YearlyConsData[[#This Row],[January]:[December]], "&gt;0")&gt;0, SUMIF(YearlyConsData[[#This Row],[January]:[December]],"&gt;0")/COUNTIF(YearlyConsData[[#This Row],[January]:[December]],"&gt;0")*12, "")</f>
        <v/>
      </c>
      <c r="Q19" s="98"/>
      <c r="R19" s="95" t="str">
        <f t="shared" ca="1" si="11"/>
        <v/>
      </c>
      <c r="T19" s="2" t="str">
        <f>IF(Departments!A24&lt;&gt;"",Departments!A24,"")</f>
        <v/>
      </c>
      <c r="U19" s="2" t="str">
        <f t="shared" si="13"/>
        <v/>
      </c>
      <c r="W19" s="95">
        <v>323</v>
      </c>
    </row>
    <row r="20" spans="1:23" x14ac:dyDescent="0.2">
      <c r="A20" s="95">
        <v>2033</v>
      </c>
      <c r="B20" s="95" t="b">
        <f ca="1">IF(ISERROR(INDIRECT("'"&amp;YearlyConsData[[#This Row],[Year]]&amp;"'!C3")), FALSE(), IF(INDIRECT("'"&amp;YearlyConsData[[#This Row],[Year]]&amp;"'!C3")&lt;&gt;YearlyConsData[[#This Row],[Year]], FALSE(), TRUE()))</f>
        <v>0</v>
      </c>
      <c r="C20" s="97" t="str">
        <f ca="1">IF(YearlyConsData[[#This Row],[Exists]],INDIRECT("'"&amp;YearlyConsData[[#This Row],[Year]]&amp;"'!G3"), "")</f>
        <v/>
      </c>
      <c r="D20" s="97" t="str">
        <f t="shared" ca="1" si="12"/>
        <v/>
      </c>
      <c r="E20" s="97" t="str">
        <f t="shared" ca="1" si="0"/>
        <v/>
      </c>
      <c r="F20" s="97" t="str">
        <f t="shared" ca="1" si="1"/>
        <v/>
      </c>
      <c r="G20" s="97" t="str">
        <f t="shared" ca="1" si="2"/>
        <v/>
      </c>
      <c r="H20" s="97" t="str">
        <f t="shared" ca="1" si="3"/>
        <v/>
      </c>
      <c r="I20" s="97" t="str">
        <f t="shared" ca="1" si="4"/>
        <v/>
      </c>
      <c r="J20" s="97" t="str">
        <f t="shared" ca="1" si="5"/>
        <v/>
      </c>
      <c r="K20" s="97" t="str">
        <f t="shared" ca="1" si="6"/>
        <v/>
      </c>
      <c r="L20" s="97" t="str">
        <f t="shared" ca="1" si="7"/>
        <v/>
      </c>
      <c r="M20" s="97" t="str">
        <f t="shared" ca="1" si="8"/>
        <v/>
      </c>
      <c r="N20" s="97" t="str">
        <f t="shared" ca="1" si="9"/>
        <v/>
      </c>
      <c r="O20" s="97" t="str">
        <f t="shared" ca="1" si="10"/>
        <v/>
      </c>
      <c r="P20" s="98" t="str">
        <f ca="1">IF(COUNTIF(YearlyConsData[[#This Row],[January]:[December]], "&gt;0")&gt;0, SUMIF(YearlyConsData[[#This Row],[January]:[December]],"&gt;0")/COUNTIF(YearlyConsData[[#This Row],[January]:[December]],"&gt;0")*12, "")</f>
        <v/>
      </c>
      <c r="Q20" s="98"/>
      <c r="R20" s="95" t="str">
        <f t="shared" ca="1" si="11"/>
        <v/>
      </c>
      <c r="T20" s="2" t="str">
        <f>IF(Departments!A25&lt;&gt;"",Departments!A25,"")</f>
        <v/>
      </c>
      <c r="U20" s="2" t="str">
        <f t="shared" si="13"/>
        <v/>
      </c>
      <c r="W20" s="95">
        <v>325</v>
      </c>
    </row>
    <row r="21" spans="1:23" x14ac:dyDescent="0.2">
      <c r="A21" s="95">
        <v>2034</v>
      </c>
      <c r="B21" s="95" t="b">
        <f ca="1">IF(ISERROR(INDIRECT("'"&amp;YearlyConsData[[#This Row],[Year]]&amp;"'!C3")), FALSE(), IF(INDIRECT("'"&amp;YearlyConsData[[#This Row],[Year]]&amp;"'!C3")&lt;&gt;YearlyConsData[[#This Row],[Year]], FALSE(), TRUE()))</f>
        <v>0</v>
      </c>
      <c r="C21" s="97" t="str">
        <f ca="1">IF(YearlyConsData[[#This Row],[Exists]],INDIRECT("'"&amp;YearlyConsData[[#This Row],[Year]]&amp;"'!G3"), "")</f>
        <v/>
      </c>
      <c r="D21" s="97" t="str">
        <f t="shared" ca="1" si="12"/>
        <v/>
      </c>
      <c r="E21" s="97" t="str">
        <f t="shared" ca="1" si="0"/>
        <v/>
      </c>
      <c r="F21" s="97" t="str">
        <f t="shared" ca="1" si="1"/>
        <v/>
      </c>
      <c r="G21" s="97" t="str">
        <f t="shared" ca="1" si="2"/>
        <v/>
      </c>
      <c r="H21" s="97" t="str">
        <f t="shared" ca="1" si="3"/>
        <v/>
      </c>
      <c r="I21" s="97" t="str">
        <f t="shared" ca="1" si="4"/>
        <v/>
      </c>
      <c r="J21" s="97" t="str">
        <f t="shared" ca="1" si="5"/>
        <v/>
      </c>
      <c r="K21" s="97" t="str">
        <f t="shared" ca="1" si="6"/>
        <v/>
      </c>
      <c r="L21" s="97" t="str">
        <f t="shared" ca="1" si="7"/>
        <v/>
      </c>
      <c r="M21" s="97" t="str">
        <f t="shared" ca="1" si="8"/>
        <v/>
      </c>
      <c r="N21" s="97" t="str">
        <f t="shared" ca="1" si="9"/>
        <v/>
      </c>
      <c r="O21" s="97" t="str">
        <f t="shared" ca="1" si="10"/>
        <v/>
      </c>
      <c r="P21" s="98" t="str">
        <f ca="1">IF(COUNTIF(YearlyConsData[[#This Row],[January]:[December]], "&gt;0")&gt;0, SUMIF(YearlyConsData[[#This Row],[January]:[December]],"&gt;0")/COUNTIF(YearlyConsData[[#This Row],[January]:[December]],"&gt;0")*12, "")</f>
        <v/>
      </c>
      <c r="Q21" s="98"/>
      <c r="R21" s="95" t="str">
        <f t="shared" ca="1" si="11"/>
        <v/>
      </c>
      <c r="T21" s="2" t="str">
        <f>IF(Departments!A26&lt;&gt;"",Departments!A26,"")</f>
        <v/>
      </c>
      <c r="U21" s="2" t="str">
        <f t="shared" si="13"/>
        <v/>
      </c>
      <c r="W21" s="95">
        <v>330</v>
      </c>
    </row>
    <row r="22" spans="1:23" x14ac:dyDescent="0.2">
      <c r="A22" s="95">
        <v>2035</v>
      </c>
      <c r="B22" s="95" t="b">
        <f ca="1">IF(ISERROR(INDIRECT("'"&amp;YearlyConsData[[#This Row],[Year]]&amp;"'!C3")), FALSE(), IF(INDIRECT("'"&amp;YearlyConsData[[#This Row],[Year]]&amp;"'!C3")&lt;&gt;YearlyConsData[[#This Row],[Year]], FALSE(), TRUE()))</f>
        <v>0</v>
      </c>
      <c r="C22" s="97" t="str">
        <f ca="1">IF(YearlyConsData[[#This Row],[Exists]],INDIRECT("'"&amp;YearlyConsData[[#This Row],[Year]]&amp;"'!G3"), "")</f>
        <v/>
      </c>
      <c r="D22" s="97" t="str">
        <f t="shared" ca="1" si="12"/>
        <v/>
      </c>
      <c r="E22" s="97" t="str">
        <f t="shared" ca="1" si="0"/>
        <v/>
      </c>
      <c r="F22" s="97" t="str">
        <f t="shared" ca="1" si="1"/>
        <v/>
      </c>
      <c r="G22" s="97" t="str">
        <f t="shared" ca="1" si="2"/>
        <v/>
      </c>
      <c r="H22" s="97" t="str">
        <f t="shared" ca="1" si="3"/>
        <v/>
      </c>
      <c r="I22" s="97" t="str">
        <f t="shared" ca="1" si="4"/>
        <v/>
      </c>
      <c r="J22" s="97" t="str">
        <f t="shared" ca="1" si="5"/>
        <v/>
      </c>
      <c r="K22" s="97" t="str">
        <f t="shared" ca="1" si="6"/>
        <v/>
      </c>
      <c r="L22" s="97" t="str">
        <f t="shared" ca="1" si="7"/>
        <v/>
      </c>
      <c r="M22" s="97" t="str">
        <f t="shared" ca="1" si="8"/>
        <v/>
      </c>
      <c r="N22" s="97" t="str">
        <f t="shared" ca="1" si="9"/>
        <v/>
      </c>
      <c r="O22" s="97" t="str">
        <f t="shared" ca="1" si="10"/>
        <v/>
      </c>
      <c r="P22" s="98" t="str">
        <f ca="1">IF(COUNTIF(YearlyConsData[[#This Row],[January]:[December]], "&gt;0")&gt;0, SUMIF(YearlyConsData[[#This Row],[January]:[December]],"&gt;0")/COUNTIF(YearlyConsData[[#This Row],[January]:[December]],"&gt;0")*12, "")</f>
        <v/>
      </c>
      <c r="Q22" s="98"/>
      <c r="R22" s="95" t="str">
        <f t="shared" ca="1" si="11"/>
        <v/>
      </c>
      <c r="T22" s="2" t="str">
        <f>IF(Departments!A27&lt;&gt;"",Departments!A27,"")</f>
        <v/>
      </c>
      <c r="U22" s="2" t="str">
        <f t="shared" si="13"/>
        <v/>
      </c>
      <c r="W22" s="95">
        <v>340</v>
      </c>
    </row>
    <row r="23" spans="1:23" x14ac:dyDescent="0.2">
      <c r="A23" s="95">
        <v>2036</v>
      </c>
      <c r="B23" s="95" t="b">
        <f ca="1">IF(ISERROR(INDIRECT("'"&amp;YearlyConsData[[#This Row],[Year]]&amp;"'!C3")), FALSE(), IF(INDIRECT("'"&amp;YearlyConsData[[#This Row],[Year]]&amp;"'!C3")&lt;&gt;YearlyConsData[[#This Row],[Year]], FALSE(), TRUE()))</f>
        <v>0</v>
      </c>
      <c r="C23" s="97" t="str">
        <f ca="1">IF(YearlyConsData[[#This Row],[Exists]],INDIRECT("'"&amp;YearlyConsData[[#This Row],[Year]]&amp;"'!G3"), "")</f>
        <v/>
      </c>
      <c r="D23" s="97" t="str">
        <f t="shared" ca="1" si="12"/>
        <v/>
      </c>
      <c r="E23" s="97" t="str">
        <f t="shared" ca="1" si="0"/>
        <v/>
      </c>
      <c r="F23" s="97" t="str">
        <f t="shared" ca="1" si="1"/>
        <v/>
      </c>
      <c r="G23" s="97" t="str">
        <f t="shared" ca="1" si="2"/>
        <v/>
      </c>
      <c r="H23" s="97" t="str">
        <f t="shared" ca="1" si="3"/>
        <v/>
      </c>
      <c r="I23" s="97" t="str">
        <f t="shared" ca="1" si="4"/>
        <v/>
      </c>
      <c r="J23" s="97" t="str">
        <f t="shared" ca="1" si="5"/>
        <v/>
      </c>
      <c r="K23" s="97" t="str">
        <f t="shared" ca="1" si="6"/>
        <v/>
      </c>
      <c r="L23" s="97" t="str">
        <f t="shared" ca="1" si="7"/>
        <v/>
      </c>
      <c r="M23" s="97" t="str">
        <f t="shared" ca="1" si="8"/>
        <v/>
      </c>
      <c r="N23" s="97" t="str">
        <f t="shared" ca="1" si="9"/>
        <v/>
      </c>
      <c r="O23" s="97" t="str">
        <f t="shared" ca="1" si="10"/>
        <v/>
      </c>
      <c r="P23" s="98" t="str">
        <f ca="1">IF(COUNTIF(YearlyConsData[[#This Row],[January]:[December]], "&gt;0")&gt;0, SUMIF(YearlyConsData[[#This Row],[January]:[December]],"&gt;0")/COUNTIF(YearlyConsData[[#This Row],[January]:[December]],"&gt;0")*12, "")</f>
        <v/>
      </c>
      <c r="Q23" s="98"/>
      <c r="R23" s="95" t="str">
        <f t="shared" ca="1" si="11"/>
        <v/>
      </c>
      <c r="T23" s="2" t="str">
        <f>IF(Departments!A28&lt;&gt;"",Departments!A28,"")</f>
        <v/>
      </c>
      <c r="U23" s="2" t="str">
        <f t="shared" si="13"/>
        <v/>
      </c>
      <c r="W23" s="95">
        <v>350</v>
      </c>
    </row>
    <row r="24" spans="1:23" x14ac:dyDescent="0.2">
      <c r="A24" s="95">
        <v>2037</v>
      </c>
      <c r="B24" s="95" t="b">
        <f ca="1">IF(ISERROR(INDIRECT("'"&amp;YearlyConsData[[#This Row],[Year]]&amp;"'!C3")), FALSE(), IF(INDIRECT("'"&amp;YearlyConsData[[#This Row],[Year]]&amp;"'!C3")&lt;&gt;YearlyConsData[[#This Row],[Year]], FALSE(), TRUE()))</f>
        <v>0</v>
      </c>
      <c r="C24" s="97" t="str">
        <f ca="1">IF(YearlyConsData[[#This Row],[Exists]],INDIRECT("'"&amp;YearlyConsData[[#This Row],[Year]]&amp;"'!G3"), "")</f>
        <v/>
      </c>
      <c r="D24" s="97" t="str">
        <f t="shared" ca="1" si="12"/>
        <v/>
      </c>
      <c r="E24" s="97" t="str">
        <f t="shared" ca="1" si="0"/>
        <v/>
      </c>
      <c r="F24" s="97" t="str">
        <f t="shared" ca="1" si="1"/>
        <v/>
      </c>
      <c r="G24" s="97" t="str">
        <f t="shared" ca="1" si="2"/>
        <v/>
      </c>
      <c r="H24" s="97" t="str">
        <f t="shared" ca="1" si="3"/>
        <v/>
      </c>
      <c r="I24" s="97" t="str">
        <f t="shared" ca="1" si="4"/>
        <v/>
      </c>
      <c r="J24" s="97" t="str">
        <f t="shared" ca="1" si="5"/>
        <v/>
      </c>
      <c r="K24" s="97" t="str">
        <f t="shared" ca="1" si="6"/>
        <v/>
      </c>
      <c r="L24" s="97" t="str">
        <f t="shared" ca="1" si="7"/>
        <v/>
      </c>
      <c r="M24" s="97" t="str">
        <f t="shared" ca="1" si="8"/>
        <v/>
      </c>
      <c r="N24" s="97" t="str">
        <f t="shared" ca="1" si="9"/>
        <v/>
      </c>
      <c r="O24" s="97" t="str">
        <f t="shared" ca="1" si="10"/>
        <v/>
      </c>
      <c r="P24" s="98" t="str">
        <f ca="1">IF(COUNTIF(YearlyConsData[[#This Row],[January]:[December]], "&gt;0")&gt;0, SUMIF(YearlyConsData[[#This Row],[January]:[December]],"&gt;0")/COUNTIF(YearlyConsData[[#This Row],[January]:[December]],"&gt;0")*12, "")</f>
        <v/>
      </c>
      <c r="Q24" s="98"/>
      <c r="R24" s="95" t="str">
        <f t="shared" ca="1" si="11"/>
        <v/>
      </c>
      <c r="T24" s="2" t="str">
        <f>IF(Departments!A29&lt;&gt;"",Departments!A29,"")</f>
        <v/>
      </c>
      <c r="U24" s="2" t="str">
        <f t="shared" si="13"/>
        <v/>
      </c>
      <c r="W24" s="95">
        <v>421</v>
      </c>
    </row>
    <row r="25" spans="1:23" x14ac:dyDescent="0.2">
      <c r="A25" s="95">
        <v>2038</v>
      </c>
      <c r="B25" s="95" t="b">
        <f ca="1">IF(ISERROR(INDIRECT("'"&amp;YearlyConsData[[#This Row],[Year]]&amp;"'!C3")), FALSE(), IF(INDIRECT("'"&amp;YearlyConsData[[#This Row],[Year]]&amp;"'!C3")&lt;&gt;YearlyConsData[[#This Row],[Year]], FALSE(), TRUE()))</f>
        <v>0</v>
      </c>
      <c r="C25" s="97" t="str">
        <f ca="1">IF(YearlyConsData[[#This Row],[Exists]],INDIRECT("'"&amp;YearlyConsData[[#This Row],[Year]]&amp;"'!G3"), "")</f>
        <v/>
      </c>
      <c r="D25" s="97" t="str">
        <f t="shared" ca="1" si="12"/>
        <v/>
      </c>
      <c r="E25" s="97" t="str">
        <f t="shared" ca="1" si="0"/>
        <v/>
      </c>
      <c r="F25" s="97" t="str">
        <f t="shared" ca="1" si="1"/>
        <v/>
      </c>
      <c r="G25" s="97" t="str">
        <f t="shared" ca="1" si="2"/>
        <v/>
      </c>
      <c r="H25" s="97" t="str">
        <f t="shared" ca="1" si="3"/>
        <v/>
      </c>
      <c r="I25" s="97" t="str">
        <f t="shared" ca="1" si="4"/>
        <v/>
      </c>
      <c r="J25" s="97" t="str">
        <f t="shared" ca="1" si="5"/>
        <v/>
      </c>
      <c r="K25" s="97" t="str">
        <f t="shared" ca="1" si="6"/>
        <v/>
      </c>
      <c r="L25" s="97" t="str">
        <f t="shared" ca="1" si="7"/>
        <v/>
      </c>
      <c r="M25" s="97" t="str">
        <f t="shared" ca="1" si="8"/>
        <v/>
      </c>
      <c r="N25" s="97" t="str">
        <f t="shared" ca="1" si="9"/>
        <v/>
      </c>
      <c r="O25" s="97" t="str">
        <f t="shared" ca="1" si="10"/>
        <v/>
      </c>
      <c r="P25" s="98" t="str">
        <f ca="1">IF(COUNTIF(YearlyConsData[[#This Row],[January]:[December]], "&gt;0")&gt;0, SUMIF(YearlyConsData[[#This Row],[January]:[December]],"&gt;0")/COUNTIF(YearlyConsData[[#This Row],[January]:[December]],"&gt;0")*12, "")</f>
        <v/>
      </c>
      <c r="Q25" s="98"/>
      <c r="R25" s="95" t="str">
        <f t="shared" ca="1" si="11"/>
        <v/>
      </c>
      <c r="T25" s="2" t="str">
        <f>IF(Departments!A30&lt;&gt;"",Departments!A30,"")</f>
        <v/>
      </c>
      <c r="U25" s="2" t="str">
        <f t="shared" si="13"/>
        <v/>
      </c>
      <c r="W25" s="95">
        <v>422</v>
      </c>
    </row>
    <row r="26" spans="1:23" x14ac:dyDescent="0.2">
      <c r="A26" s="95">
        <v>2039</v>
      </c>
      <c r="B26" s="95" t="b">
        <f ca="1">IF(ISERROR(INDIRECT("'"&amp;YearlyConsData[[#This Row],[Year]]&amp;"'!C3")), FALSE(), IF(INDIRECT("'"&amp;YearlyConsData[[#This Row],[Year]]&amp;"'!C3")&lt;&gt;YearlyConsData[[#This Row],[Year]], FALSE(), TRUE()))</f>
        <v>0</v>
      </c>
      <c r="C26" s="97" t="str">
        <f ca="1">IF(YearlyConsData[[#This Row],[Exists]],INDIRECT("'"&amp;YearlyConsData[[#This Row],[Year]]&amp;"'!G3"), "")</f>
        <v/>
      </c>
      <c r="D26" s="97" t="str">
        <f t="shared" ca="1" si="12"/>
        <v/>
      </c>
      <c r="E26" s="97" t="str">
        <f t="shared" ca="1" si="0"/>
        <v/>
      </c>
      <c r="F26" s="97" t="str">
        <f t="shared" ca="1" si="1"/>
        <v/>
      </c>
      <c r="G26" s="97" t="str">
        <f t="shared" ca="1" si="2"/>
        <v/>
      </c>
      <c r="H26" s="97" t="str">
        <f t="shared" ca="1" si="3"/>
        <v/>
      </c>
      <c r="I26" s="97" t="str">
        <f t="shared" ca="1" si="4"/>
        <v/>
      </c>
      <c r="J26" s="97" t="str">
        <f t="shared" ca="1" si="5"/>
        <v/>
      </c>
      <c r="K26" s="97" t="str">
        <f t="shared" ca="1" si="6"/>
        <v/>
      </c>
      <c r="L26" s="97" t="str">
        <f t="shared" ca="1" si="7"/>
        <v/>
      </c>
      <c r="M26" s="97" t="str">
        <f t="shared" ca="1" si="8"/>
        <v/>
      </c>
      <c r="N26" s="97" t="str">
        <f t="shared" ca="1" si="9"/>
        <v/>
      </c>
      <c r="O26" s="97" t="str">
        <f t="shared" ca="1" si="10"/>
        <v/>
      </c>
      <c r="P26" s="98" t="str">
        <f ca="1">IF(COUNTIF(YearlyConsData[[#This Row],[January]:[December]], "&gt;0")&gt;0, SUMIF(YearlyConsData[[#This Row],[January]:[December]],"&gt;0")/COUNTIF(YearlyConsData[[#This Row],[January]:[December]],"&gt;0")*12, "")</f>
        <v/>
      </c>
      <c r="Q26" s="98"/>
      <c r="R26" s="95" t="str">
        <f t="shared" ca="1" si="11"/>
        <v/>
      </c>
      <c r="T26" s="2" t="str">
        <f>IF(Departments!A31&lt;&gt;"",Departments!A31,"")</f>
        <v/>
      </c>
      <c r="U26" s="2" t="str">
        <f t="shared" si="13"/>
        <v/>
      </c>
      <c r="W26" s="95">
        <v>510</v>
      </c>
    </row>
    <row r="27" spans="1:23" x14ac:dyDescent="0.2">
      <c r="A27" s="95">
        <v>2040</v>
      </c>
      <c r="B27" s="95" t="b">
        <f ca="1">IF(ISERROR(INDIRECT("'"&amp;YearlyConsData[[#This Row],[Year]]&amp;"'!C3")), FALSE(), IF(INDIRECT("'"&amp;YearlyConsData[[#This Row],[Year]]&amp;"'!C3")&lt;&gt;YearlyConsData[[#This Row],[Year]], FALSE(), TRUE()))</f>
        <v>0</v>
      </c>
      <c r="C27" s="97" t="str">
        <f ca="1">IF(YearlyConsData[[#This Row],[Exists]],INDIRECT("'"&amp;YearlyConsData[[#This Row],[Year]]&amp;"'!G3"), "")</f>
        <v/>
      </c>
      <c r="D27" s="97" t="str">
        <f t="shared" ca="1" si="12"/>
        <v/>
      </c>
      <c r="E27" s="97" t="str">
        <f t="shared" ca="1" si="0"/>
        <v/>
      </c>
      <c r="F27" s="97" t="str">
        <f t="shared" ca="1" si="1"/>
        <v/>
      </c>
      <c r="G27" s="97" t="str">
        <f t="shared" ca="1" si="2"/>
        <v/>
      </c>
      <c r="H27" s="97" t="str">
        <f t="shared" ca="1" si="3"/>
        <v/>
      </c>
      <c r="I27" s="97" t="str">
        <f t="shared" ca="1" si="4"/>
        <v/>
      </c>
      <c r="J27" s="97" t="str">
        <f t="shared" ca="1" si="5"/>
        <v/>
      </c>
      <c r="K27" s="97" t="str">
        <f t="shared" ca="1" si="6"/>
        <v/>
      </c>
      <c r="L27" s="97" t="str">
        <f t="shared" ca="1" si="7"/>
        <v/>
      </c>
      <c r="M27" s="97" t="str">
        <f t="shared" ca="1" si="8"/>
        <v/>
      </c>
      <c r="N27" s="97" t="str">
        <f t="shared" ca="1" si="9"/>
        <v/>
      </c>
      <c r="O27" s="97" t="str">
        <f t="shared" ca="1" si="10"/>
        <v/>
      </c>
      <c r="P27" s="98" t="str">
        <f ca="1">IF(COUNTIF(YearlyConsData[[#This Row],[January]:[December]], "&gt;0")&gt;0, SUMIF(YearlyConsData[[#This Row],[January]:[December]],"&gt;0")/COUNTIF(YearlyConsData[[#This Row],[January]:[December]],"&gt;0")*12, "")</f>
        <v/>
      </c>
      <c r="Q27" s="98"/>
      <c r="R27" s="95" t="str">
        <f t="shared" ca="1" si="11"/>
        <v/>
      </c>
      <c r="T27" s="2" t="str">
        <f>IF(Departments!A32&lt;&gt;"",Departments!A32,"")</f>
        <v/>
      </c>
      <c r="U27" s="2" t="str">
        <f t="shared" si="13"/>
        <v/>
      </c>
      <c r="W27" s="95">
        <v>515</v>
      </c>
    </row>
    <row r="28" spans="1:23" x14ac:dyDescent="0.2">
      <c r="A28" s="95">
        <v>2041</v>
      </c>
      <c r="B28" s="95" t="b">
        <f ca="1">IF(ISERROR(INDIRECT("'"&amp;YearlyConsData[[#This Row],[Year]]&amp;"'!C3")), FALSE(), IF(INDIRECT("'"&amp;YearlyConsData[[#This Row],[Year]]&amp;"'!C3")&lt;&gt;YearlyConsData[[#This Row],[Year]], FALSE(), TRUE()))</f>
        <v>0</v>
      </c>
      <c r="C28" s="97" t="str">
        <f ca="1">IF(YearlyConsData[[#This Row],[Exists]],INDIRECT("'"&amp;YearlyConsData[[#This Row],[Year]]&amp;"'!G3"), "")</f>
        <v/>
      </c>
      <c r="D28" s="97" t="str">
        <f t="shared" ca="1" si="12"/>
        <v/>
      </c>
      <c r="E28" s="97" t="str">
        <f t="shared" ca="1" si="0"/>
        <v/>
      </c>
      <c r="F28" s="97" t="str">
        <f t="shared" ca="1" si="1"/>
        <v/>
      </c>
      <c r="G28" s="97" t="str">
        <f t="shared" ca="1" si="2"/>
        <v/>
      </c>
      <c r="H28" s="97" t="str">
        <f t="shared" ca="1" si="3"/>
        <v/>
      </c>
      <c r="I28" s="97" t="str">
        <f t="shared" ca="1" si="4"/>
        <v/>
      </c>
      <c r="J28" s="97" t="str">
        <f t="shared" ca="1" si="5"/>
        <v/>
      </c>
      <c r="K28" s="97" t="str">
        <f t="shared" ca="1" si="6"/>
        <v/>
      </c>
      <c r="L28" s="97" t="str">
        <f t="shared" ca="1" si="7"/>
        <v/>
      </c>
      <c r="M28" s="97" t="str">
        <f t="shared" ca="1" si="8"/>
        <v/>
      </c>
      <c r="N28" s="97" t="str">
        <f t="shared" ca="1" si="9"/>
        <v/>
      </c>
      <c r="O28" s="97" t="str">
        <f t="shared" ca="1" si="10"/>
        <v/>
      </c>
      <c r="P28" s="98" t="str">
        <f ca="1">IF(COUNTIF(YearlyConsData[[#This Row],[January]:[December]], "&gt;0")&gt;0, SUMIF(YearlyConsData[[#This Row],[January]:[December]],"&gt;0")/COUNTIF(YearlyConsData[[#This Row],[January]:[December]],"&gt;0")*12, "")</f>
        <v/>
      </c>
      <c r="Q28" s="98"/>
      <c r="R28" s="95" t="str">
        <f t="shared" ca="1" si="11"/>
        <v/>
      </c>
      <c r="T28" s="2" t="str">
        <f>IF(Departments!A33&lt;&gt;"",Departments!A33,"")</f>
        <v/>
      </c>
      <c r="U28" s="2" t="str">
        <f t="shared" si="13"/>
        <v/>
      </c>
      <c r="W28" s="95">
        <v>615</v>
      </c>
    </row>
    <row r="29" spans="1:23" x14ac:dyDescent="0.2">
      <c r="A29" s="95">
        <v>2042</v>
      </c>
      <c r="B29" s="95" t="b">
        <f ca="1">IF(ISERROR(INDIRECT("'"&amp;YearlyConsData[[#This Row],[Year]]&amp;"'!C3")), FALSE(), IF(INDIRECT("'"&amp;YearlyConsData[[#This Row],[Year]]&amp;"'!C3")&lt;&gt;YearlyConsData[[#This Row],[Year]], FALSE(), TRUE()))</f>
        <v>0</v>
      </c>
      <c r="C29" s="97" t="str">
        <f ca="1">IF(YearlyConsData[[#This Row],[Exists]],INDIRECT("'"&amp;YearlyConsData[[#This Row],[Year]]&amp;"'!G3"), "")</f>
        <v/>
      </c>
      <c r="D29" s="97" t="str">
        <f t="shared" ca="1" si="12"/>
        <v/>
      </c>
      <c r="E29" s="97" t="str">
        <f t="shared" ca="1" si="0"/>
        <v/>
      </c>
      <c r="F29" s="97" t="str">
        <f t="shared" ca="1" si="1"/>
        <v/>
      </c>
      <c r="G29" s="97" t="str">
        <f t="shared" ca="1" si="2"/>
        <v/>
      </c>
      <c r="H29" s="97" t="str">
        <f t="shared" ca="1" si="3"/>
        <v/>
      </c>
      <c r="I29" s="97" t="str">
        <f t="shared" ca="1" si="4"/>
        <v/>
      </c>
      <c r="J29" s="97" t="str">
        <f t="shared" ca="1" si="5"/>
        <v/>
      </c>
      <c r="K29" s="97" t="str">
        <f t="shared" ca="1" si="6"/>
        <v/>
      </c>
      <c r="L29" s="97" t="str">
        <f t="shared" ca="1" si="7"/>
        <v/>
      </c>
      <c r="M29" s="97" t="str">
        <f t="shared" ca="1" si="8"/>
        <v/>
      </c>
      <c r="N29" s="97" t="str">
        <f t="shared" ca="1" si="9"/>
        <v/>
      </c>
      <c r="O29" s="97" t="str">
        <f t="shared" ca="1" si="10"/>
        <v/>
      </c>
      <c r="P29" s="98" t="str">
        <f ca="1">IF(COUNTIF(YearlyConsData[[#This Row],[January]:[December]], "&gt;0")&gt;0, SUMIF(YearlyConsData[[#This Row],[January]:[December]],"&gt;0")/COUNTIF(YearlyConsData[[#This Row],[January]:[December]],"&gt;0")*12, "")</f>
        <v/>
      </c>
      <c r="Q29" s="98"/>
      <c r="R29" s="95" t="str">
        <f t="shared" ca="1" si="11"/>
        <v/>
      </c>
      <c r="T29" s="2" t="str">
        <f>IF(Departments!A34&lt;&gt;"",Departments!A34,"")</f>
        <v/>
      </c>
      <c r="U29" s="2" t="str">
        <f t="shared" si="13"/>
        <v/>
      </c>
      <c r="W29" s="95" t="s">
        <v>92</v>
      </c>
    </row>
    <row r="30" spans="1:23" x14ac:dyDescent="0.2">
      <c r="A30" s="95">
        <v>2043</v>
      </c>
      <c r="B30" s="95" t="b">
        <f ca="1">IF(ISERROR(INDIRECT("'"&amp;YearlyConsData[[#This Row],[Year]]&amp;"'!C3")), FALSE(), IF(INDIRECT("'"&amp;YearlyConsData[[#This Row],[Year]]&amp;"'!C3")&lt;&gt;YearlyConsData[[#This Row],[Year]], FALSE(), TRUE()))</f>
        <v>0</v>
      </c>
      <c r="C30" s="97" t="str">
        <f ca="1">IF(YearlyConsData[[#This Row],[Exists]],INDIRECT("'"&amp;YearlyConsData[[#This Row],[Year]]&amp;"'!G3"), "")</f>
        <v/>
      </c>
      <c r="D30" s="97" t="str">
        <f t="shared" ca="1" si="12"/>
        <v/>
      </c>
      <c r="E30" s="97" t="str">
        <f t="shared" ca="1" si="0"/>
        <v/>
      </c>
      <c r="F30" s="97" t="str">
        <f t="shared" ca="1" si="1"/>
        <v/>
      </c>
      <c r="G30" s="97" t="str">
        <f t="shared" ca="1" si="2"/>
        <v/>
      </c>
      <c r="H30" s="97" t="str">
        <f t="shared" ca="1" si="3"/>
        <v/>
      </c>
      <c r="I30" s="97" t="str">
        <f t="shared" ca="1" si="4"/>
        <v/>
      </c>
      <c r="J30" s="97" t="str">
        <f t="shared" ca="1" si="5"/>
        <v/>
      </c>
      <c r="K30" s="97" t="str">
        <f t="shared" ca="1" si="6"/>
        <v/>
      </c>
      <c r="L30" s="97" t="str">
        <f t="shared" ca="1" si="7"/>
        <v/>
      </c>
      <c r="M30" s="97" t="str">
        <f t="shared" ca="1" si="8"/>
        <v/>
      </c>
      <c r="N30" s="97" t="str">
        <f t="shared" ca="1" si="9"/>
        <v/>
      </c>
      <c r="O30" s="97" t="str">
        <f t="shared" ca="1" si="10"/>
        <v/>
      </c>
      <c r="P30" s="98" t="str">
        <f ca="1">IF(COUNTIF(YearlyConsData[[#This Row],[January]:[December]], "&gt;0")&gt;0, SUMIF(YearlyConsData[[#This Row],[January]:[December]],"&gt;0")/COUNTIF(YearlyConsData[[#This Row],[January]:[December]],"&gt;0")*12, "")</f>
        <v/>
      </c>
      <c r="Q30" s="98"/>
      <c r="R30" s="95" t="str">
        <f t="shared" ca="1" si="11"/>
        <v/>
      </c>
      <c r="T30" s="2" t="str">
        <f>IF(Departments!A35&lt;&gt;"",Departments!A35,"")</f>
        <v/>
      </c>
      <c r="U30" s="2" t="str">
        <f t="shared" si="13"/>
        <v/>
      </c>
      <c r="W30" s="95"/>
    </row>
    <row r="31" spans="1:23" x14ac:dyDescent="0.2">
      <c r="A31" s="95">
        <v>2044</v>
      </c>
      <c r="B31" s="95" t="b">
        <f ca="1">IF(ISERROR(INDIRECT("'"&amp;YearlyConsData[[#This Row],[Year]]&amp;"'!C3")), FALSE(), IF(INDIRECT("'"&amp;YearlyConsData[[#This Row],[Year]]&amp;"'!C3")&lt;&gt;YearlyConsData[[#This Row],[Year]], FALSE(), TRUE()))</f>
        <v>0</v>
      </c>
      <c r="C31" s="97" t="str">
        <f ca="1">IF(YearlyConsData[[#This Row],[Exists]],INDIRECT("'"&amp;YearlyConsData[[#This Row],[Year]]&amp;"'!G3"), "")</f>
        <v/>
      </c>
      <c r="D31" s="97" t="str">
        <f t="shared" ca="1" si="12"/>
        <v/>
      </c>
      <c r="E31" s="97" t="str">
        <f t="shared" ca="1" si="0"/>
        <v/>
      </c>
      <c r="F31" s="97" t="str">
        <f t="shared" ca="1" si="1"/>
        <v/>
      </c>
      <c r="G31" s="97" t="str">
        <f t="shared" ca="1" si="2"/>
        <v/>
      </c>
      <c r="H31" s="97" t="str">
        <f t="shared" ca="1" si="3"/>
        <v/>
      </c>
      <c r="I31" s="97" t="str">
        <f t="shared" ca="1" si="4"/>
        <v/>
      </c>
      <c r="J31" s="97" t="str">
        <f t="shared" ca="1" si="5"/>
        <v/>
      </c>
      <c r="K31" s="97" t="str">
        <f t="shared" ca="1" si="6"/>
        <v/>
      </c>
      <c r="L31" s="97" t="str">
        <f t="shared" ca="1" si="7"/>
        <v/>
      </c>
      <c r="M31" s="97" t="str">
        <f t="shared" ca="1" si="8"/>
        <v/>
      </c>
      <c r="N31" s="97" t="str">
        <f t="shared" ca="1" si="9"/>
        <v/>
      </c>
      <c r="O31" s="97" t="str">
        <f t="shared" ca="1" si="10"/>
        <v/>
      </c>
      <c r="P31" s="98" t="str">
        <f ca="1">IF(COUNTIF(YearlyConsData[[#This Row],[January]:[December]], "&gt;0")&gt;0, SUMIF(YearlyConsData[[#This Row],[January]:[December]],"&gt;0")/COUNTIF(YearlyConsData[[#This Row],[January]:[December]],"&gt;0")*12, "")</f>
        <v/>
      </c>
      <c r="Q31" s="98"/>
      <c r="R31" s="95" t="str">
        <f t="shared" ca="1" si="11"/>
        <v/>
      </c>
      <c r="T31" s="2" t="str">
        <f>IF(Departments!A36&lt;&gt;"",Departments!A36,"")</f>
        <v/>
      </c>
      <c r="U31" s="2" t="str">
        <f t="shared" si="13"/>
        <v/>
      </c>
      <c r="W31" s="95"/>
    </row>
    <row r="32" spans="1:23" x14ac:dyDescent="0.2">
      <c r="A32" s="95">
        <v>2045</v>
      </c>
      <c r="B32" s="95" t="b">
        <f ca="1">IF(ISERROR(INDIRECT("'"&amp;YearlyConsData[[#This Row],[Year]]&amp;"'!C3")), FALSE(), IF(INDIRECT("'"&amp;YearlyConsData[[#This Row],[Year]]&amp;"'!C3")&lt;&gt;YearlyConsData[[#This Row],[Year]], FALSE(), TRUE()))</f>
        <v>0</v>
      </c>
      <c r="C32" s="97" t="str">
        <f ca="1">IF(YearlyConsData[[#This Row],[Exists]],INDIRECT("'"&amp;YearlyConsData[[#This Row],[Year]]&amp;"'!G3"), "")</f>
        <v/>
      </c>
      <c r="D32" s="97" t="str">
        <f t="shared" ca="1" si="12"/>
        <v/>
      </c>
      <c r="E32" s="97" t="str">
        <f t="shared" ca="1" si="0"/>
        <v/>
      </c>
      <c r="F32" s="97" t="str">
        <f t="shared" ca="1" si="1"/>
        <v/>
      </c>
      <c r="G32" s="97" t="str">
        <f t="shared" ca="1" si="2"/>
        <v/>
      </c>
      <c r="H32" s="97" t="str">
        <f t="shared" ca="1" si="3"/>
        <v/>
      </c>
      <c r="I32" s="97" t="str">
        <f t="shared" ca="1" si="4"/>
        <v/>
      </c>
      <c r="J32" s="97" t="str">
        <f t="shared" ca="1" si="5"/>
        <v/>
      </c>
      <c r="K32" s="97" t="str">
        <f t="shared" ca="1" si="6"/>
        <v/>
      </c>
      <c r="L32" s="97" t="str">
        <f t="shared" ca="1" si="7"/>
        <v/>
      </c>
      <c r="M32" s="97" t="str">
        <f t="shared" ca="1" si="8"/>
        <v/>
      </c>
      <c r="N32" s="97" t="str">
        <f t="shared" ca="1" si="9"/>
        <v/>
      </c>
      <c r="O32" s="97" t="str">
        <f t="shared" ca="1" si="10"/>
        <v/>
      </c>
      <c r="P32" s="98" t="str">
        <f ca="1">IF(COUNTIF(YearlyConsData[[#This Row],[January]:[December]], "&gt;0")&gt;0, SUMIF(YearlyConsData[[#This Row],[January]:[December]],"&gt;0")/COUNTIF(YearlyConsData[[#This Row],[January]:[December]],"&gt;0")*12, "")</f>
        <v/>
      </c>
      <c r="Q32" s="98"/>
      <c r="R32" s="95" t="str">
        <f t="shared" ca="1" si="11"/>
        <v/>
      </c>
      <c r="T32" s="2" t="str">
        <f>IF(Departments!A37&lt;&gt;"",Departments!A37,"")</f>
        <v/>
      </c>
      <c r="U32" s="2" t="str">
        <f t="shared" si="13"/>
        <v/>
      </c>
    </row>
    <row r="33" spans="1:21" x14ac:dyDescent="0.2">
      <c r="A33" s="95">
        <v>2046</v>
      </c>
      <c r="B33" s="95" t="b">
        <f ca="1">IF(ISERROR(INDIRECT("'"&amp;YearlyConsData[[#This Row],[Year]]&amp;"'!C3")), FALSE(), IF(INDIRECT("'"&amp;YearlyConsData[[#This Row],[Year]]&amp;"'!C3")&lt;&gt;YearlyConsData[[#This Row],[Year]], FALSE(), TRUE()))</f>
        <v>0</v>
      </c>
      <c r="C33" s="97" t="str">
        <f ca="1">IF(YearlyConsData[[#This Row],[Exists]],INDIRECT("'"&amp;YearlyConsData[[#This Row],[Year]]&amp;"'!G3"), "")</f>
        <v/>
      </c>
      <c r="D33" s="97" t="str">
        <f t="shared" ca="1" si="12"/>
        <v/>
      </c>
      <c r="E33" s="97" t="str">
        <f t="shared" ca="1" si="0"/>
        <v/>
      </c>
      <c r="F33" s="97" t="str">
        <f t="shared" ca="1" si="1"/>
        <v/>
      </c>
      <c r="G33" s="97" t="str">
        <f t="shared" ca="1" si="2"/>
        <v/>
      </c>
      <c r="H33" s="97" t="str">
        <f t="shared" ca="1" si="3"/>
        <v/>
      </c>
      <c r="I33" s="97" t="str">
        <f t="shared" ca="1" si="4"/>
        <v/>
      </c>
      <c r="J33" s="97" t="str">
        <f t="shared" ca="1" si="5"/>
        <v/>
      </c>
      <c r="K33" s="97" t="str">
        <f t="shared" ca="1" si="6"/>
        <v/>
      </c>
      <c r="L33" s="97" t="str">
        <f t="shared" ca="1" si="7"/>
        <v/>
      </c>
      <c r="M33" s="97" t="str">
        <f t="shared" ca="1" si="8"/>
        <v/>
      </c>
      <c r="N33" s="97" t="str">
        <f t="shared" ca="1" si="9"/>
        <v/>
      </c>
      <c r="O33" s="97" t="str">
        <f t="shared" ca="1" si="10"/>
        <v/>
      </c>
      <c r="P33" s="98" t="str">
        <f ca="1">IF(COUNTIF(YearlyConsData[[#This Row],[January]:[December]], "&gt;0")&gt;0, SUMIF(YearlyConsData[[#This Row],[January]:[December]],"&gt;0")/COUNTIF(YearlyConsData[[#This Row],[January]:[December]],"&gt;0")*12, "")</f>
        <v/>
      </c>
      <c r="Q33" s="98"/>
      <c r="R33" s="95" t="str">
        <f t="shared" ca="1" si="11"/>
        <v/>
      </c>
      <c r="T33" s="2" t="str">
        <f>IF(Departments!A38&lt;&gt;"",Departments!A38,"")</f>
        <v/>
      </c>
      <c r="U33" s="2" t="str">
        <f t="shared" si="13"/>
        <v/>
      </c>
    </row>
    <row r="34" spans="1:21" x14ac:dyDescent="0.2">
      <c r="A34" s="95">
        <v>2047</v>
      </c>
      <c r="B34" s="95" t="b">
        <f ca="1">IF(ISERROR(INDIRECT("'"&amp;YearlyConsData[[#This Row],[Year]]&amp;"'!C3")), FALSE(), IF(INDIRECT("'"&amp;YearlyConsData[[#This Row],[Year]]&amp;"'!C3")&lt;&gt;YearlyConsData[[#This Row],[Year]], FALSE(), TRUE()))</f>
        <v>0</v>
      </c>
      <c r="C34" s="97" t="str">
        <f ca="1">IF(YearlyConsData[[#This Row],[Exists]],INDIRECT("'"&amp;YearlyConsData[[#This Row],[Year]]&amp;"'!G3"), "")</f>
        <v/>
      </c>
      <c r="D34" s="97" t="str">
        <f t="shared" ca="1" si="12"/>
        <v/>
      </c>
      <c r="E34" s="97" t="str">
        <f t="shared" ca="1" si="0"/>
        <v/>
      </c>
      <c r="F34" s="97" t="str">
        <f t="shared" ca="1" si="1"/>
        <v/>
      </c>
      <c r="G34" s="97" t="str">
        <f t="shared" ca="1" si="2"/>
        <v/>
      </c>
      <c r="H34" s="97" t="str">
        <f t="shared" ca="1" si="3"/>
        <v/>
      </c>
      <c r="I34" s="97" t="str">
        <f t="shared" ca="1" si="4"/>
        <v/>
      </c>
      <c r="J34" s="97" t="str">
        <f t="shared" ca="1" si="5"/>
        <v/>
      </c>
      <c r="K34" s="97" t="str">
        <f t="shared" ca="1" si="6"/>
        <v/>
      </c>
      <c r="L34" s="97" t="str">
        <f t="shared" ca="1" si="7"/>
        <v/>
      </c>
      <c r="M34" s="97" t="str">
        <f t="shared" ca="1" si="8"/>
        <v/>
      </c>
      <c r="N34" s="97" t="str">
        <f t="shared" ca="1" si="9"/>
        <v/>
      </c>
      <c r="O34" s="97" t="str">
        <f t="shared" ca="1" si="10"/>
        <v/>
      </c>
      <c r="P34" s="98" t="str">
        <f ca="1">IF(COUNTIF(YearlyConsData[[#This Row],[January]:[December]], "&gt;0")&gt;0, SUMIF(YearlyConsData[[#This Row],[January]:[December]],"&gt;0")/COUNTIF(YearlyConsData[[#This Row],[January]:[December]],"&gt;0")*12, "")</f>
        <v/>
      </c>
      <c r="Q34" s="98"/>
      <c r="R34" s="95" t="str">
        <f t="shared" ca="1" si="11"/>
        <v/>
      </c>
      <c r="T34" s="2" t="str">
        <f>IF(Departments!A39&lt;&gt;"",Departments!A39,"")</f>
        <v/>
      </c>
      <c r="U34" s="2" t="str">
        <f t="shared" si="13"/>
        <v/>
      </c>
    </row>
    <row r="35" spans="1:21" x14ac:dyDescent="0.2">
      <c r="A35" s="95">
        <v>2048</v>
      </c>
      <c r="B35" s="95" t="b">
        <f ca="1">IF(ISERROR(INDIRECT("'"&amp;YearlyConsData[[#This Row],[Year]]&amp;"'!C3")), FALSE(), IF(INDIRECT("'"&amp;YearlyConsData[[#This Row],[Year]]&amp;"'!C3")&lt;&gt;YearlyConsData[[#This Row],[Year]], FALSE(), TRUE()))</f>
        <v>0</v>
      </c>
      <c r="C35" s="97" t="str">
        <f ca="1">IF(YearlyConsData[[#This Row],[Exists]],INDIRECT("'"&amp;YearlyConsData[[#This Row],[Year]]&amp;"'!G3"), "")</f>
        <v/>
      </c>
      <c r="D35" s="97" t="str">
        <f t="shared" ca="1" si="12"/>
        <v/>
      </c>
      <c r="E35" s="97" t="str">
        <f t="shared" ca="1" si="0"/>
        <v/>
      </c>
      <c r="F35" s="97" t="str">
        <f t="shared" ca="1" si="1"/>
        <v/>
      </c>
      <c r="G35" s="97" t="str">
        <f t="shared" ca="1" si="2"/>
        <v/>
      </c>
      <c r="H35" s="97" t="str">
        <f t="shared" ca="1" si="3"/>
        <v/>
      </c>
      <c r="I35" s="97" t="str">
        <f t="shared" ca="1" si="4"/>
        <v/>
      </c>
      <c r="J35" s="97" t="str">
        <f t="shared" ca="1" si="5"/>
        <v/>
      </c>
      <c r="K35" s="97" t="str">
        <f t="shared" ca="1" si="6"/>
        <v/>
      </c>
      <c r="L35" s="97" t="str">
        <f t="shared" ca="1" si="7"/>
        <v/>
      </c>
      <c r="M35" s="97" t="str">
        <f t="shared" ca="1" si="8"/>
        <v/>
      </c>
      <c r="N35" s="97" t="str">
        <f t="shared" ca="1" si="9"/>
        <v/>
      </c>
      <c r="O35" s="97" t="str">
        <f t="shared" ca="1" si="10"/>
        <v/>
      </c>
      <c r="P35" s="98" t="str">
        <f ca="1">IF(COUNTIF(YearlyConsData[[#This Row],[January]:[December]], "&gt;0")&gt;0, SUMIF(YearlyConsData[[#This Row],[January]:[December]],"&gt;0")/COUNTIF(YearlyConsData[[#This Row],[January]:[December]],"&gt;0")*12, "")</f>
        <v/>
      </c>
      <c r="Q35" s="98"/>
      <c r="R35" s="95" t="str">
        <f t="shared" ca="1" si="11"/>
        <v/>
      </c>
      <c r="T35" s="2" t="str">
        <f>IF(Departments!A40&lt;&gt;"",Departments!A40,"")</f>
        <v/>
      </c>
      <c r="U35" s="2" t="str">
        <f t="shared" si="13"/>
        <v/>
      </c>
    </row>
    <row r="36" spans="1:21" x14ac:dyDescent="0.2">
      <c r="A36" s="95">
        <v>2049</v>
      </c>
      <c r="B36" s="95" t="b">
        <f ca="1">IF(ISERROR(INDIRECT("'"&amp;YearlyConsData[[#This Row],[Year]]&amp;"'!C3")), FALSE(), IF(INDIRECT("'"&amp;YearlyConsData[[#This Row],[Year]]&amp;"'!C3")&lt;&gt;YearlyConsData[[#This Row],[Year]], FALSE(), TRUE()))</f>
        <v>0</v>
      </c>
      <c r="C36" s="97" t="str">
        <f ca="1">IF(YearlyConsData[[#This Row],[Exists]],INDIRECT("'"&amp;YearlyConsData[[#This Row],[Year]]&amp;"'!G3"), "")</f>
        <v/>
      </c>
      <c r="D36" s="97" t="str">
        <f t="shared" ca="1" si="12"/>
        <v/>
      </c>
      <c r="E36" s="97" t="str">
        <f t="shared" ca="1" si="0"/>
        <v/>
      </c>
      <c r="F36" s="97" t="str">
        <f t="shared" ca="1" si="1"/>
        <v/>
      </c>
      <c r="G36" s="97" t="str">
        <f t="shared" ca="1" si="2"/>
        <v/>
      </c>
      <c r="H36" s="97" t="str">
        <f t="shared" ca="1" si="3"/>
        <v/>
      </c>
      <c r="I36" s="97" t="str">
        <f t="shared" ca="1" si="4"/>
        <v/>
      </c>
      <c r="J36" s="97" t="str">
        <f t="shared" ca="1" si="5"/>
        <v/>
      </c>
      <c r="K36" s="97" t="str">
        <f t="shared" ca="1" si="6"/>
        <v/>
      </c>
      <c r="L36" s="97" t="str">
        <f t="shared" ca="1" si="7"/>
        <v/>
      </c>
      <c r="M36" s="97" t="str">
        <f t="shared" ca="1" si="8"/>
        <v/>
      </c>
      <c r="N36" s="97" t="str">
        <f t="shared" ca="1" si="9"/>
        <v/>
      </c>
      <c r="O36" s="97" t="str">
        <f t="shared" ca="1" si="10"/>
        <v/>
      </c>
      <c r="P36" s="98" t="str">
        <f ca="1">IF(COUNTIF(YearlyConsData[[#This Row],[January]:[December]], "&gt;0")&gt;0, SUMIF(YearlyConsData[[#This Row],[January]:[December]],"&gt;0")/COUNTIF(YearlyConsData[[#This Row],[January]:[December]],"&gt;0")*12, "")</f>
        <v/>
      </c>
      <c r="Q36" s="98"/>
      <c r="R36" s="95" t="str">
        <f t="shared" ca="1" si="11"/>
        <v/>
      </c>
      <c r="T36" s="2" t="str">
        <f>IF(Departments!A41&lt;&gt;"",Departments!A41,"")</f>
        <v/>
      </c>
      <c r="U36" s="2" t="str">
        <f t="shared" si="13"/>
        <v/>
      </c>
    </row>
    <row r="37" spans="1:21" x14ac:dyDescent="0.2">
      <c r="A37" s="95">
        <v>2050</v>
      </c>
      <c r="B37" s="95" t="b">
        <f ca="1">IF(ISERROR(INDIRECT("'"&amp;YearlyConsData[[#This Row],[Year]]&amp;"'!C3")), FALSE(), IF(INDIRECT("'"&amp;YearlyConsData[[#This Row],[Year]]&amp;"'!C3")&lt;&gt;YearlyConsData[[#This Row],[Year]], FALSE(), TRUE()))</f>
        <v>0</v>
      </c>
      <c r="C37" s="97" t="str">
        <f ca="1">IF(YearlyConsData[[#This Row],[Exists]],INDIRECT("'"&amp;YearlyConsData[[#This Row],[Year]]&amp;"'!G3"), "")</f>
        <v/>
      </c>
      <c r="D37" s="97" t="str">
        <f t="shared" ca="1" si="12"/>
        <v/>
      </c>
      <c r="E37" s="97" t="str">
        <f t="shared" ca="1" si="0"/>
        <v/>
      </c>
      <c r="F37" s="97" t="str">
        <f t="shared" ca="1" si="1"/>
        <v/>
      </c>
      <c r="G37" s="97" t="str">
        <f t="shared" ca="1" si="2"/>
        <v/>
      </c>
      <c r="H37" s="97" t="str">
        <f t="shared" ca="1" si="3"/>
        <v/>
      </c>
      <c r="I37" s="97" t="str">
        <f t="shared" ca="1" si="4"/>
        <v/>
      </c>
      <c r="J37" s="97" t="str">
        <f t="shared" ca="1" si="5"/>
        <v/>
      </c>
      <c r="K37" s="97" t="str">
        <f t="shared" ca="1" si="6"/>
        <v/>
      </c>
      <c r="L37" s="97" t="str">
        <f t="shared" ca="1" si="7"/>
        <v/>
      </c>
      <c r="M37" s="97" t="str">
        <f t="shared" ca="1" si="8"/>
        <v/>
      </c>
      <c r="N37" s="97" t="str">
        <f t="shared" ca="1" si="9"/>
        <v/>
      </c>
      <c r="O37" s="97" t="str">
        <f t="shared" ca="1" si="10"/>
        <v/>
      </c>
      <c r="P37" s="98" t="str">
        <f ca="1">IF(COUNTIF(YearlyConsData[[#This Row],[January]:[December]], "&gt;0")&gt;0, SUMIF(YearlyConsData[[#This Row],[January]:[December]],"&gt;0")/COUNTIF(YearlyConsData[[#This Row],[January]:[December]],"&gt;0")*12, "")</f>
        <v/>
      </c>
      <c r="Q37" s="98"/>
      <c r="R37" s="95" t="str">
        <f t="shared" ca="1" si="11"/>
        <v/>
      </c>
      <c r="T37" s="2" t="str">
        <f>IF(Departments!A42&lt;&gt;"",Departments!A42,"")</f>
        <v/>
      </c>
      <c r="U37" s="2" t="str">
        <f t="shared" si="13"/>
        <v/>
      </c>
    </row>
    <row r="38" spans="1:21" x14ac:dyDescent="0.2">
      <c r="A38" s="101" t="s">
        <v>127</v>
      </c>
      <c r="B38" s="102">
        <f ca="1">SUM(YearlyConsData[Consumption(kWh)])</f>
        <v>0</v>
      </c>
      <c r="C38" s="8" t="s">
        <v>13</v>
      </c>
      <c r="R38" s="96" t="s">
        <v>4</v>
      </c>
      <c r="T38" s="2" t="str">
        <f>IF(Departments!A43&lt;&gt;"",Departments!A43,"")</f>
        <v/>
      </c>
      <c r="U38" s="2" t="str">
        <f t="shared" si="13"/>
        <v/>
      </c>
    </row>
    <row r="39" spans="1:21" x14ac:dyDescent="0.2">
      <c r="A39" s="8" t="s">
        <v>4</v>
      </c>
      <c r="B39" s="96">
        <f ca="1">COUNTIF(YearlyConsData[Exists],NOT(FALSE()))</f>
        <v>1</v>
      </c>
      <c r="C39" s="8" t="str">
        <f ca="1">IF(B39&gt;1, "years", "year")</f>
        <v>year</v>
      </c>
      <c r="P39" s="8"/>
      <c r="Q39" s="8"/>
      <c r="R39" s="95" t="str">
        <f ca="1">_xlfn.TEXTJOIN(", ",1,Years[Years])</f>
        <v/>
      </c>
      <c r="T39" s="2" t="str">
        <f>IF(Departments!A44&lt;&gt;"",Departments!A44,"")</f>
        <v/>
      </c>
      <c r="U39" s="2" t="str">
        <f t="shared" si="13"/>
        <v/>
      </c>
    </row>
    <row r="40" spans="1:21" x14ac:dyDescent="0.2">
      <c r="A40" s="8" t="s">
        <v>128</v>
      </c>
      <c r="B40" s="102" t="e">
        <f ca="1">B38/COUNTIF(YearlyConsData[[January]:[December]], "&gt;0")*12</f>
        <v>#DIV/0!</v>
      </c>
      <c r="C40" s="8" t="s">
        <v>129</v>
      </c>
      <c r="P40" s="98"/>
      <c r="Q40" s="98"/>
      <c r="T40" s="2" t="str">
        <f>IF(Departments!A45&lt;&gt;"",Departments!A45,"")</f>
        <v/>
      </c>
      <c r="U40" s="2" t="str">
        <f t="shared" si="13"/>
        <v/>
      </c>
    </row>
    <row r="41" spans="1:21" ht="14.25" x14ac:dyDescent="0.2">
      <c r="A41" s="8" t="s">
        <v>130</v>
      </c>
      <c r="B41" s="96">
        <f>SUM(Departments[Conditioned Floor Area (m2)])</f>
        <v>1</v>
      </c>
      <c r="C41" s="8" t="s">
        <v>131</v>
      </c>
      <c r="P41" s="98"/>
      <c r="Q41" s="98"/>
      <c r="T41" s="2" t="str">
        <f>IF(Departments!A46&lt;&gt;"",Departments!A46,"")</f>
        <v/>
      </c>
      <c r="U41" s="2" t="str">
        <f t="shared" si="13"/>
        <v/>
      </c>
    </row>
    <row r="42" spans="1:21" ht="14.25" x14ac:dyDescent="0.2">
      <c r="A42" s="8" t="s">
        <v>132</v>
      </c>
      <c r="B42" s="103" t="e">
        <f ca="1">B40/B41</f>
        <v>#DIV/0!</v>
      </c>
      <c r="C42" s="8" t="s">
        <v>133</v>
      </c>
      <c r="P42" s="98"/>
      <c r="Q42" s="98"/>
      <c r="T42" s="2" t="str">
        <f>IF(Departments!A47&lt;&gt;"",Departments!A47,"")</f>
        <v/>
      </c>
      <c r="U42" s="2" t="str">
        <f t="shared" si="13"/>
        <v/>
      </c>
    </row>
    <row r="43" spans="1:21" x14ac:dyDescent="0.2">
      <c r="A43" s="8"/>
      <c r="B43" s="103"/>
      <c r="C43" s="96" t="s">
        <v>137</v>
      </c>
      <c r="D43" s="95">
        <f ca="1">MAX(YearlyConsData[January])</f>
        <v>0</v>
      </c>
      <c r="E43" s="95">
        <f ca="1">MAX(YearlyConsData[February])</f>
        <v>0</v>
      </c>
      <c r="F43" s="95">
        <f ca="1">MAX(YearlyConsData[March])</f>
        <v>0</v>
      </c>
      <c r="G43" s="95">
        <f ca="1">MAX(YearlyConsData[April])</f>
        <v>0</v>
      </c>
      <c r="H43" s="95">
        <f ca="1">MAX(YearlyConsData[May])</f>
        <v>0</v>
      </c>
      <c r="I43" s="95">
        <f ca="1">MAX(YearlyConsData[June])</f>
        <v>0</v>
      </c>
      <c r="J43" s="95">
        <f ca="1">MAX(YearlyConsData[July])</f>
        <v>0</v>
      </c>
      <c r="K43" s="95">
        <f ca="1">MAX(YearlyConsData[August])</f>
        <v>0</v>
      </c>
      <c r="L43" s="95">
        <f ca="1">MAX(YearlyConsData[September])</f>
        <v>0</v>
      </c>
      <c r="M43" s="95">
        <f ca="1">MAX(YearlyConsData[October])</f>
        <v>0</v>
      </c>
      <c r="N43" s="95">
        <f ca="1">MAX(YearlyConsData[November])</f>
        <v>0</v>
      </c>
      <c r="O43" s="95">
        <f ca="1">MAX(YearlyConsData[December])</f>
        <v>0</v>
      </c>
      <c r="P43" s="98"/>
      <c r="Q43" s="98"/>
    </row>
    <row r="44" spans="1:21" x14ac:dyDescent="0.2">
      <c r="A44" s="8"/>
      <c r="B44" s="103"/>
      <c r="C44" s="96" t="s">
        <v>138</v>
      </c>
      <c r="D44">
        <f ca="1">MAX(D43:O43)</f>
        <v>0</v>
      </c>
      <c r="E44" s="2">
        <f ca="1">MATCH(D44,D43:O43,0)</f>
        <v>1</v>
      </c>
      <c r="F44" s="2" t="str">
        <f ca="1">_xlfn.IFNA(INDEX(YearlyConsData[[#Headers],[January]:[December]],1,E44),"No data")</f>
        <v>January</v>
      </c>
      <c r="G44" s="2">
        <f ca="1">MATCH(D44,OFFSET(YearlyConsData[[#Headers],[January]],1,E44-1,36,1),0)</f>
        <v>11</v>
      </c>
      <c r="H44" s="2">
        <f ca="1">_xlfn.IFNA(INDEX(YearlyConsData[Year],G44,1),"No data")</f>
        <v>2025</v>
      </c>
      <c r="P44" s="98"/>
      <c r="Q44" s="98"/>
    </row>
    <row r="45" spans="1:21" x14ac:dyDescent="0.2">
      <c r="A45" s="8"/>
      <c r="B45" s="103"/>
      <c r="C45" s="96" t="s">
        <v>139</v>
      </c>
      <c r="D45" s="95">
        <f ca="1">_xlfn.MINIFS(YearlyConsData[January],YearlyConsData[January],"&lt;&gt;0")</f>
        <v>0</v>
      </c>
      <c r="E45" s="95">
        <f ca="1">_xlfn.MINIFS(YearlyConsData[February],YearlyConsData[February],"&lt;&gt;0")</f>
        <v>0</v>
      </c>
      <c r="F45" s="95">
        <f ca="1">_xlfn.MINIFS(YearlyConsData[March],YearlyConsData[March],"&lt;&gt;0")</f>
        <v>0</v>
      </c>
      <c r="G45" s="95">
        <f ca="1">_xlfn.MINIFS(YearlyConsData[April],YearlyConsData[April],"&lt;&gt;0")</f>
        <v>0</v>
      </c>
      <c r="H45" s="95">
        <f ca="1">_xlfn.MINIFS(YearlyConsData[May],YearlyConsData[May],"&lt;&gt;0")</f>
        <v>0</v>
      </c>
      <c r="I45" s="95">
        <f ca="1">_xlfn.MINIFS(YearlyConsData[June],YearlyConsData[June],"&lt;&gt;0")</f>
        <v>0</v>
      </c>
      <c r="J45" s="95">
        <f ca="1">_xlfn.MINIFS(YearlyConsData[July],YearlyConsData[July],"&lt;&gt;0")</f>
        <v>0</v>
      </c>
      <c r="K45" s="95">
        <f ca="1">_xlfn.MINIFS(YearlyConsData[August],YearlyConsData[August],"&lt;&gt;0")</f>
        <v>0</v>
      </c>
      <c r="L45" s="95">
        <f ca="1">_xlfn.MINIFS(YearlyConsData[September],YearlyConsData[September],"&lt;&gt;0")</f>
        <v>0</v>
      </c>
      <c r="M45" s="95">
        <f ca="1">_xlfn.MINIFS(YearlyConsData[October],YearlyConsData[October],"&lt;&gt;0")</f>
        <v>0</v>
      </c>
      <c r="N45" s="95">
        <f ca="1">_xlfn.MINIFS(YearlyConsData[November],YearlyConsData[November],"&lt;&gt;0")</f>
        <v>0</v>
      </c>
      <c r="O45" s="95">
        <f ca="1">_xlfn.MINIFS(YearlyConsData[December],YearlyConsData[December],"&lt;&gt;0")</f>
        <v>0</v>
      </c>
      <c r="P45" s="98"/>
      <c r="Q45" s="98"/>
    </row>
    <row r="46" spans="1:21" x14ac:dyDescent="0.2">
      <c r="A46" s="8"/>
      <c r="B46" s="103"/>
      <c r="C46" s="96" t="s">
        <v>140</v>
      </c>
      <c r="D46">
        <f ca="1">MIN(D45:O45)</f>
        <v>0</v>
      </c>
      <c r="E46" s="2">
        <f ca="1">MATCH(D46,D45:O45,0)</f>
        <v>1</v>
      </c>
      <c r="F46" s="2" t="str">
        <f ca="1">INDEX(YearlyConsData[[#Headers],[January]:[December]],1,E46)</f>
        <v>January</v>
      </c>
      <c r="G46" s="2">
        <f ca="1">MATCH(D46,OFFSET(YearlyConsData[[#Headers],[January]],1,E46-1,36,1),0)</f>
        <v>11</v>
      </c>
      <c r="H46" s="2">
        <f ca="1">INDEX(YearlyConsData[Year],G46,1)</f>
        <v>2025</v>
      </c>
      <c r="P46" s="98"/>
      <c r="Q46" s="98"/>
    </row>
    <row r="47" spans="1:21" x14ac:dyDescent="0.2">
      <c r="A47" s="2"/>
      <c r="B47" s="2"/>
      <c r="P47" s="98"/>
      <c r="Q47" s="98"/>
      <c r="T47" s="2" t="str">
        <f>IF(Departments!A48&lt;&gt;"",Departments!A48,"")</f>
        <v/>
      </c>
      <c r="U47" s="2" t="str">
        <f t="shared" si="13"/>
        <v/>
      </c>
    </row>
    <row r="48" spans="1:21" x14ac:dyDescent="0.2">
      <c r="A48" s="2"/>
      <c r="B48" s="2"/>
      <c r="P48" s="98"/>
      <c r="Q48" s="98"/>
      <c r="T48" s="2" t="str">
        <f>IF(Departments!A49&lt;&gt;"",Departments!A49,"")</f>
        <v/>
      </c>
      <c r="U48" s="2" t="str">
        <f t="shared" si="13"/>
        <v/>
      </c>
    </row>
    <row r="49" spans="1:21" x14ac:dyDescent="0.2">
      <c r="A49" s="96" t="s">
        <v>116</v>
      </c>
      <c r="B49" s="96" t="s">
        <v>117</v>
      </c>
      <c r="C49" s="8" t="s">
        <v>134</v>
      </c>
      <c r="D49" s="96" t="s">
        <v>99</v>
      </c>
      <c r="E49" s="96" t="s">
        <v>100</v>
      </c>
      <c r="F49" s="96" t="s">
        <v>101</v>
      </c>
      <c r="G49" s="96" t="s">
        <v>102</v>
      </c>
      <c r="H49" s="96" t="s">
        <v>103</v>
      </c>
      <c r="I49" s="96" t="s">
        <v>104</v>
      </c>
      <c r="J49" s="96" t="s">
        <v>105</v>
      </c>
      <c r="K49" s="96" t="s">
        <v>106</v>
      </c>
      <c r="L49" s="96" t="s">
        <v>107</v>
      </c>
      <c r="M49" s="96" t="s">
        <v>108</v>
      </c>
      <c r="N49" s="96" t="s">
        <v>109</v>
      </c>
      <c r="O49" s="96" t="s">
        <v>110</v>
      </c>
      <c r="P49" s="143" t="s">
        <v>162</v>
      </c>
      <c r="Q49" s="98"/>
      <c r="T49" s="2" t="str">
        <f>IF(Departments!A50&lt;&gt;"",Departments!A50,"")</f>
        <v/>
      </c>
      <c r="U49" s="2" t="str">
        <f t="shared" si="13"/>
        <v/>
      </c>
    </row>
    <row r="50" spans="1:21" x14ac:dyDescent="0.2">
      <c r="A50" s="95">
        <v>2015</v>
      </c>
      <c r="B50" s="95" t="b">
        <f ca="1">IF(ISERROR(INDIRECT("'"&amp;YearlyExpendData[[#This Row],[Year]]&amp;"'!C3")), FALSE(), IF(INDIRECT("'"&amp;YearlyExpendData[[#This Row],[Year]]&amp;"'!C3")&lt;&gt;YearlyExpendData[[#This Row],[Year]], FALSE(), TRUE()))</f>
        <v>0</v>
      </c>
      <c r="C50" s="104" t="str">
        <f ca="1">IF(YearlyExpendData[[#This Row],[Exists]],INDIRECT("'"&amp;YearlyExpendData[[#This Row],[Year]]&amp;"'!J3"), "")</f>
        <v/>
      </c>
      <c r="D50" s="104" t="str">
        <f t="array" aca="1" ref="D50" ca="1">IF($B50,INDIRECT("'"&amp;$A50&amp;"'!B6"), "")</f>
        <v/>
      </c>
      <c r="E50" s="104" t="str">
        <f t="array" aca="1" ref="E50" ca="1">IF($B50,INDIRECT("'"&amp;$A50&amp;"'!C6"), "")</f>
        <v/>
      </c>
      <c r="F50" s="104" t="str">
        <f t="array" aca="1" ref="F50" ca="1">IF($B50,INDIRECT("'"&amp;$A50&amp;"'!D6"), "")</f>
        <v/>
      </c>
      <c r="G50" s="104" t="str">
        <f t="array" aca="1" ref="G50" ca="1">IF($B50,INDIRECT("'"&amp;$A50&amp;"'!E6"), "")</f>
        <v/>
      </c>
      <c r="H50" s="104" t="str">
        <f t="array" aca="1" ref="H50" ca="1">IF($B50,INDIRECT("'"&amp;$A50&amp;"'!F6"), "")</f>
        <v/>
      </c>
      <c r="I50" s="104" t="str">
        <f t="array" aca="1" ref="I50" ca="1">IF($B50,INDIRECT("'"&amp;$A50&amp;"'!G6"), "")</f>
        <v/>
      </c>
      <c r="J50" s="104" t="str">
        <f t="array" aca="1" ref="J50" ca="1">IF($B50,INDIRECT("'"&amp;$A50&amp;"'!H6"), "")</f>
        <v/>
      </c>
      <c r="K50" s="104" t="str">
        <f t="array" aca="1" ref="K50" ca="1">IF($B50,INDIRECT("'"&amp;$A50&amp;"'!I6"), "")</f>
        <v/>
      </c>
      <c r="L50" s="104" t="str">
        <f t="array" aca="1" ref="L50" ca="1">IF($B50,INDIRECT("'"&amp;$A50&amp;"'!J6"), "")</f>
        <v/>
      </c>
      <c r="M50" s="104" t="str">
        <f t="array" aca="1" ref="M50" ca="1">IF($B50,INDIRECT("'"&amp;$A50&amp;"'!K6"), "")</f>
        <v/>
      </c>
      <c r="N50" s="104" t="str">
        <f t="array" aca="1" ref="N50" ca="1">IF($B50,INDIRECT("'"&amp;$A50&amp;"'!L6"), "")</f>
        <v/>
      </c>
      <c r="O50" s="104" t="str">
        <f t="array" aca="1" ref="O50" ca="1">IF($B50,INDIRECT("'"&amp;$A50&amp;"'!M6"), "")</f>
        <v/>
      </c>
      <c r="P50" s="98" t="str">
        <f ca="1">IF(COUNTIF(YearlyExpendData[[#This Row],[January]:[December]], "&gt;0")&gt;0, SUMIF(YearlyExpendData[[#This Row],[January]:[December]],"&gt;0")/COUNTIF(YearlyExpendData[[#This Row],[January]:[December]],"&gt;0")*12, "")</f>
        <v/>
      </c>
      <c r="Q50" s="98"/>
      <c r="T50" s="2" t="str">
        <f>IF(Departments!A51&lt;&gt;"",Departments!A51,"")</f>
        <v/>
      </c>
      <c r="U50" s="2" t="str">
        <f t="shared" si="13"/>
        <v/>
      </c>
    </row>
    <row r="51" spans="1:21" x14ac:dyDescent="0.2">
      <c r="A51" s="95">
        <v>2016</v>
      </c>
      <c r="B51" s="95" t="b">
        <f ca="1">IF(ISERROR(INDIRECT("'"&amp;YearlyExpendData[[#This Row],[Year]]&amp;"'!C3")), FALSE(), IF(INDIRECT("'"&amp;YearlyExpendData[[#This Row],[Year]]&amp;"'!C3")&lt;&gt;YearlyExpendData[[#This Row],[Year]], FALSE(), TRUE()))</f>
        <v>0</v>
      </c>
      <c r="C51" s="104" t="str">
        <f ca="1">IF(YearlyExpendData[[#This Row],[Exists]],INDIRECT("'"&amp;YearlyExpendData[[#This Row],[Year]]&amp;"'!J3"), "")</f>
        <v/>
      </c>
      <c r="D51" s="104" t="str">
        <f t="array" aca="1" ref="D51" ca="1">IF($B51,INDIRECT("'"&amp;$A51&amp;"'!B6"), "")</f>
        <v/>
      </c>
      <c r="E51" s="104" t="str">
        <f t="array" aca="1" ref="E51" ca="1">IF($B51,INDIRECT("'"&amp;$A51&amp;"'!C6"), "")</f>
        <v/>
      </c>
      <c r="F51" s="104" t="str">
        <f t="array" aca="1" ref="F51" ca="1">IF($B51,INDIRECT("'"&amp;$A51&amp;"'!D6"), "")</f>
        <v/>
      </c>
      <c r="G51" s="104" t="str">
        <f t="array" aca="1" ref="G51" ca="1">IF($B51,INDIRECT("'"&amp;$A51&amp;"'!E6"), "")</f>
        <v/>
      </c>
      <c r="H51" s="104" t="str">
        <f t="array" aca="1" ref="H51" ca="1">IF($B51,INDIRECT("'"&amp;$A51&amp;"'!F6"), "")</f>
        <v/>
      </c>
      <c r="I51" s="104" t="str">
        <f t="array" aca="1" ref="I51" ca="1">IF($B51,INDIRECT("'"&amp;$A51&amp;"'!G6"), "")</f>
        <v/>
      </c>
      <c r="J51" s="104" t="str">
        <f t="array" aca="1" ref="J51" ca="1">IF($B51,INDIRECT("'"&amp;$A51&amp;"'!H6"), "")</f>
        <v/>
      </c>
      <c r="K51" s="104" t="str">
        <f t="array" aca="1" ref="K51" ca="1">IF($B51,INDIRECT("'"&amp;$A51&amp;"'!I6"), "")</f>
        <v/>
      </c>
      <c r="L51" s="104" t="str">
        <f t="array" aca="1" ref="L51" ca="1">IF($B51,INDIRECT("'"&amp;$A51&amp;"'!J6"), "")</f>
        <v/>
      </c>
      <c r="M51" s="104" t="str">
        <f t="array" aca="1" ref="M51" ca="1">IF($B51,INDIRECT("'"&amp;$A51&amp;"'!K6"), "")</f>
        <v/>
      </c>
      <c r="N51" s="104" t="str">
        <f t="array" aca="1" ref="N51" ca="1">IF($B51,INDIRECT("'"&amp;$A51&amp;"'!L6"), "")</f>
        <v/>
      </c>
      <c r="O51" s="104" t="str">
        <f t="array" aca="1" ref="O51" ca="1">IF($B51,INDIRECT("'"&amp;$A51&amp;"'!M6"), "")</f>
        <v/>
      </c>
      <c r="P51" s="98" t="str">
        <f ca="1">IF(COUNTIF(YearlyExpendData[[#This Row],[January]:[December]], "&gt;0")&gt;0, SUMIF(YearlyExpendData[[#This Row],[January]:[December]],"&gt;0")/COUNTIF(YearlyExpendData[[#This Row],[January]:[December]],"&gt;0")*12, "")</f>
        <v/>
      </c>
      <c r="Q51" s="98"/>
      <c r="T51" s="2" t="str">
        <f>IF(Departments!A52&lt;&gt;"",Departments!A52,"")</f>
        <v/>
      </c>
      <c r="U51" s="2" t="str">
        <f t="shared" si="13"/>
        <v/>
      </c>
    </row>
    <row r="52" spans="1:21" x14ac:dyDescent="0.2">
      <c r="A52" s="95">
        <v>2017</v>
      </c>
      <c r="B52" s="95" t="b">
        <f ca="1">IF(ISERROR(INDIRECT("'"&amp;YearlyExpendData[[#This Row],[Year]]&amp;"'!C3")), FALSE(), IF(INDIRECT("'"&amp;YearlyExpendData[[#This Row],[Year]]&amp;"'!C3")&lt;&gt;YearlyExpendData[[#This Row],[Year]], FALSE(), TRUE()))</f>
        <v>0</v>
      </c>
      <c r="C52" s="104" t="str">
        <f ca="1">IF(YearlyExpendData[[#This Row],[Exists]],INDIRECT("'"&amp;YearlyExpendData[[#This Row],[Year]]&amp;"'!J3"), "")</f>
        <v/>
      </c>
      <c r="D52" s="104" t="str">
        <f t="array" aca="1" ref="D52" ca="1">IF($B52,INDIRECT("'"&amp;$A52&amp;"'!B6"), "")</f>
        <v/>
      </c>
      <c r="E52" s="104" t="str">
        <f t="array" aca="1" ref="E52" ca="1">IF($B52,INDIRECT("'"&amp;$A52&amp;"'!C6"), "")</f>
        <v/>
      </c>
      <c r="F52" s="104" t="str">
        <f t="array" aca="1" ref="F52" ca="1">IF($B52,INDIRECT("'"&amp;$A52&amp;"'!D6"), "")</f>
        <v/>
      </c>
      <c r="G52" s="104" t="str">
        <f t="array" aca="1" ref="G52" ca="1">IF($B52,INDIRECT("'"&amp;$A52&amp;"'!E6"), "")</f>
        <v/>
      </c>
      <c r="H52" s="104" t="str">
        <f t="array" aca="1" ref="H52" ca="1">IF($B52,INDIRECT("'"&amp;$A52&amp;"'!F6"), "")</f>
        <v/>
      </c>
      <c r="I52" s="104" t="str">
        <f t="array" aca="1" ref="I52" ca="1">IF($B52,INDIRECT("'"&amp;$A52&amp;"'!G6"), "")</f>
        <v/>
      </c>
      <c r="J52" s="104" t="str">
        <f t="array" aca="1" ref="J52" ca="1">IF($B52,INDIRECT("'"&amp;$A52&amp;"'!H6"), "")</f>
        <v/>
      </c>
      <c r="K52" s="104" t="str">
        <f t="array" aca="1" ref="K52" ca="1">IF($B52,INDIRECT("'"&amp;$A52&amp;"'!I6"), "")</f>
        <v/>
      </c>
      <c r="L52" s="104" t="str">
        <f t="array" aca="1" ref="L52" ca="1">IF($B52,INDIRECT("'"&amp;$A52&amp;"'!J6"), "")</f>
        <v/>
      </c>
      <c r="M52" s="104" t="str">
        <f t="array" aca="1" ref="M52" ca="1">IF($B52,INDIRECT("'"&amp;$A52&amp;"'!K6"), "")</f>
        <v/>
      </c>
      <c r="N52" s="104" t="str">
        <f t="array" aca="1" ref="N52" ca="1">IF($B52,INDIRECT("'"&amp;$A52&amp;"'!L6"), "")</f>
        <v/>
      </c>
      <c r="O52" s="104" t="str">
        <f t="array" aca="1" ref="O52" ca="1">IF($B52,INDIRECT("'"&amp;$A52&amp;"'!M6"), "")</f>
        <v/>
      </c>
      <c r="P52" s="98" t="str">
        <f ca="1">IF(COUNTIF(YearlyExpendData[[#This Row],[January]:[December]], "&gt;0")&gt;0, SUMIF(YearlyExpendData[[#This Row],[January]:[December]],"&gt;0")/COUNTIF(YearlyExpendData[[#This Row],[January]:[December]],"&gt;0")*12, "")</f>
        <v/>
      </c>
      <c r="Q52" s="98"/>
      <c r="T52" s="2" t="str">
        <f>IF(Departments!A53&lt;&gt;"",Departments!A53,"")</f>
        <v/>
      </c>
      <c r="U52" s="2" t="str">
        <f t="shared" si="13"/>
        <v/>
      </c>
    </row>
    <row r="53" spans="1:21" x14ac:dyDescent="0.2">
      <c r="A53" s="95">
        <v>2018</v>
      </c>
      <c r="B53" s="95" t="b">
        <f ca="1">IF(ISERROR(INDIRECT("'"&amp;YearlyExpendData[[#This Row],[Year]]&amp;"'!C3")), FALSE(), IF(INDIRECT("'"&amp;YearlyExpendData[[#This Row],[Year]]&amp;"'!C3")&lt;&gt;YearlyExpendData[[#This Row],[Year]], FALSE(), TRUE()))</f>
        <v>0</v>
      </c>
      <c r="C53" s="104" t="str">
        <f ca="1">IF(YearlyExpendData[[#This Row],[Exists]],INDIRECT("'"&amp;YearlyExpendData[[#This Row],[Year]]&amp;"'!J3"), "")</f>
        <v/>
      </c>
      <c r="D53" s="104" t="str">
        <f t="array" aca="1" ref="D53" ca="1">IF($B53,INDIRECT("'"&amp;$A53&amp;"'!B6"), "")</f>
        <v/>
      </c>
      <c r="E53" s="104" t="str">
        <f t="array" aca="1" ref="E53" ca="1">IF($B53,INDIRECT("'"&amp;$A53&amp;"'!C6"), "")</f>
        <v/>
      </c>
      <c r="F53" s="104" t="str">
        <f t="array" aca="1" ref="F53" ca="1">IF($B53,INDIRECT("'"&amp;$A53&amp;"'!D6"), "")</f>
        <v/>
      </c>
      <c r="G53" s="104" t="str">
        <f t="array" aca="1" ref="G53" ca="1">IF($B53,INDIRECT("'"&amp;$A53&amp;"'!E6"), "")</f>
        <v/>
      </c>
      <c r="H53" s="104" t="str">
        <f t="array" aca="1" ref="H53" ca="1">IF($B53,INDIRECT("'"&amp;$A53&amp;"'!F6"), "")</f>
        <v/>
      </c>
      <c r="I53" s="104" t="str">
        <f t="array" aca="1" ref="I53" ca="1">IF($B53,INDIRECT("'"&amp;$A53&amp;"'!G6"), "")</f>
        <v/>
      </c>
      <c r="J53" s="104" t="str">
        <f t="array" aca="1" ref="J53" ca="1">IF($B53,INDIRECT("'"&amp;$A53&amp;"'!H6"), "")</f>
        <v/>
      </c>
      <c r="K53" s="104" t="str">
        <f t="array" aca="1" ref="K53" ca="1">IF($B53,INDIRECT("'"&amp;$A53&amp;"'!I6"), "")</f>
        <v/>
      </c>
      <c r="L53" s="104" t="str">
        <f t="array" aca="1" ref="L53" ca="1">IF($B53,INDIRECT("'"&amp;$A53&amp;"'!J6"), "")</f>
        <v/>
      </c>
      <c r="M53" s="104" t="str">
        <f t="array" aca="1" ref="M53" ca="1">IF($B53,INDIRECT("'"&amp;$A53&amp;"'!K6"), "")</f>
        <v/>
      </c>
      <c r="N53" s="104" t="str">
        <f t="array" aca="1" ref="N53" ca="1">IF($B53,INDIRECT("'"&amp;$A53&amp;"'!L6"), "")</f>
        <v/>
      </c>
      <c r="O53" s="104" t="str">
        <f t="array" aca="1" ref="O53" ca="1">IF($B53,INDIRECT("'"&amp;$A53&amp;"'!M6"), "")</f>
        <v/>
      </c>
      <c r="P53" s="98" t="str">
        <f ca="1">IF(COUNTIF(YearlyExpendData[[#This Row],[January]:[December]], "&gt;0")&gt;0, SUMIF(YearlyExpendData[[#This Row],[January]:[December]],"&gt;0")/COUNTIF(YearlyExpendData[[#This Row],[January]:[December]],"&gt;0")*12, "")</f>
        <v/>
      </c>
      <c r="Q53" s="98"/>
      <c r="T53" s="2" t="str">
        <f>IF(Departments!A54&lt;&gt;"",Departments!A54,"")</f>
        <v/>
      </c>
      <c r="U53" s="2" t="str">
        <f t="shared" si="13"/>
        <v/>
      </c>
    </row>
    <row r="54" spans="1:21" x14ac:dyDescent="0.2">
      <c r="A54" s="95">
        <v>2019</v>
      </c>
      <c r="B54" s="95" t="b">
        <f ca="1">IF(ISERROR(INDIRECT("'"&amp;YearlyExpendData[[#This Row],[Year]]&amp;"'!C3")), FALSE(), IF(INDIRECT("'"&amp;YearlyExpendData[[#This Row],[Year]]&amp;"'!C3")&lt;&gt;YearlyExpendData[[#This Row],[Year]], FALSE(), TRUE()))</f>
        <v>0</v>
      </c>
      <c r="C54" s="104" t="str">
        <f ca="1">IF(YearlyExpendData[[#This Row],[Exists]],INDIRECT("'"&amp;YearlyExpendData[[#This Row],[Year]]&amp;"'!J3"), "")</f>
        <v/>
      </c>
      <c r="D54" s="104" t="str">
        <f t="array" aca="1" ref="D54" ca="1">IF($B54,INDIRECT("'"&amp;$A54&amp;"'!B6"), "")</f>
        <v/>
      </c>
      <c r="E54" s="104" t="str">
        <f t="array" aca="1" ref="E54" ca="1">IF($B54,INDIRECT("'"&amp;$A54&amp;"'!C6"), "")</f>
        <v/>
      </c>
      <c r="F54" s="104" t="str">
        <f t="array" aca="1" ref="F54" ca="1">IF($B54,INDIRECT("'"&amp;$A54&amp;"'!D6"), "")</f>
        <v/>
      </c>
      <c r="G54" s="104" t="str">
        <f t="array" aca="1" ref="G54" ca="1">IF($B54,INDIRECT("'"&amp;$A54&amp;"'!E6"), "")</f>
        <v/>
      </c>
      <c r="H54" s="104" t="str">
        <f t="array" aca="1" ref="H54" ca="1">IF($B54,INDIRECT("'"&amp;$A54&amp;"'!F6"), "")</f>
        <v/>
      </c>
      <c r="I54" s="104" t="str">
        <f t="array" aca="1" ref="I54" ca="1">IF($B54,INDIRECT("'"&amp;$A54&amp;"'!G6"), "")</f>
        <v/>
      </c>
      <c r="J54" s="104" t="str">
        <f t="array" aca="1" ref="J54" ca="1">IF($B54,INDIRECT("'"&amp;$A54&amp;"'!H6"), "")</f>
        <v/>
      </c>
      <c r="K54" s="104" t="str">
        <f t="array" aca="1" ref="K54" ca="1">IF($B54,INDIRECT("'"&amp;$A54&amp;"'!I6"), "")</f>
        <v/>
      </c>
      <c r="L54" s="104" t="str">
        <f t="array" aca="1" ref="L54" ca="1">IF($B54,INDIRECT("'"&amp;$A54&amp;"'!J6"), "")</f>
        <v/>
      </c>
      <c r="M54" s="104" t="str">
        <f t="array" aca="1" ref="M54" ca="1">IF($B54,INDIRECT("'"&amp;$A54&amp;"'!K6"), "")</f>
        <v/>
      </c>
      <c r="N54" s="104" t="str">
        <f t="array" aca="1" ref="N54" ca="1">IF($B54,INDIRECT("'"&amp;$A54&amp;"'!L6"), "")</f>
        <v/>
      </c>
      <c r="O54" s="104" t="str">
        <f t="array" aca="1" ref="O54" ca="1">IF($B54,INDIRECT("'"&amp;$A54&amp;"'!M6"), "")</f>
        <v/>
      </c>
      <c r="P54" s="98" t="str">
        <f ca="1">IF(COUNTIF(YearlyExpendData[[#This Row],[January]:[December]], "&gt;0")&gt;0, SUMIF(YearlyExpendData[[#This Row],[January]:[December]],"&gt;0")/COUNTIF(YearlyExpendData[[#This Row],[January]:[December]],"&gt;0")*12, "")</f>
        <v/>
      </c>
      <c r="Q54" s="99"/>
      <c r="T54" s="2" t="str">
        <f>IF(Departments!A55&lt;&gt;"",Departments!A55,"")</f>
        <v/>
      </c>
      <c r="U54" s="2" t="str">
        <f t="shared" si="13"/>
        <v/>
      </c>
    </row>
    <row r="55" spans="1:21" x14ac:dyDescent="0.2">
      <c r="A55" s="95">
        <v>2020</v>
      </c>
      <c r="B55" s="95" t="b">
        <f ca="1">IF(ISERROR(INDIRECT("'"&amp;YearlyExpendData[[#This Row],[Year]]&amp;"'!C3")), FALSE(), IF(INDIRECT("'"&amp;YearlyExpendData[[#This Row],[Year]]&amp;"'!C3")&lt;&gt;YearlyExpendData[[#This Row],[Year]], FALSE(), TRUE()))</f>
        <v>0</v>
      </c>
      <c r="C55" s="104" t="str">
        <f ca="1">IF(YearlyExpendData[[#This Row],[Exists]],INDIRECT("'"&amp;YearlyExpendData[[#This Row],[Year]]&amp;"'!J3"), "")</f>
        <v/>
      </c>
      <c r="D55" s="104" t="str">
        <f t="array" aca="1" ref="D55" ca="1">IF($B55,INDIRECT("'"&amp;$A55&amp;"'!B6"), "")</f>
        <v/>
      </c>
      <c r="E55" s="104" t="str">
        <f t="array" aca="1" ref="E55" ca="1">IF($B55,INDIRECT("'"&amp;$A55&amp;"'!C6"), "")</f>
        <v/>
      </c>
      <c r="F55" s="104" t="str">
        <f t="array" aca="1" ref="F55" ca="1">IF($B55,INDIRECT("'"&amp;$A55&amp;"'!D6"), "")</f>
        <v/>
      </c>
      <c r="G55" s="104" t="str">
        <f t="array" aca="1" ref="G55" ca="1">IF($B55,INDIRECT("'"&amp;$A55&amp;"'!E6"), "")</f>
        <v/>
      </c>
      <c r="H55" s="104" t="str">
        <f t="array" aca="1" ref="H55" ca="1">IF($B55,INDIRECT("'"&amp;$A55&amp;"'!F6"), "")</f>
        <v/>
      </c>
      <c r="I55" s="104" t="str">
        <f t="array" aca="1" ref="I55" ca="1">IF($B55,INDIRECT("'"&amp;$A55&amp;"'!G6"), "")</f>
        <v/>
      </c>
      <c r="J55" s="104" t="str">
        <f t="array" aca="1" ref="J55" ca="1">IF($B55,INDIRECT("'"&amp;$A55&amp;"'!H6"), "")</f>
        <v/>
      </c>
      <c r="K55" s="104" t="str">
        <f t="array" aca="1" ref="K55" ca="1">IF($B55,INDIRECT("'"&amp;$A55&amp;"'!I6"), "")</f>
        <v/>
      </c>
      <c r="L55" s="104" t="str">
        <f t="array" aca="1" ref="L55" ca="1">IF($B55,INDIRECT("'"&amp;$A55&amp;"'!J6"), "")</f>
        <v/>
      </c>
      <c r="M55" s="104" t="str">
        <f t="array" aca="1" ref="M55" ca="1">IF($B55,INDIRECT("'"&amp;$A55&amp;"'!K6"), "")</f>
        <v/>
      </c>
      <c r="N55" s="104" t="str">
        <f t="array" aca="1" ref="N55" ca="1">IF($B55,INDIRECT("'"&amp;$A55&amp;"'!L6"), "")</f>
        <v/>
      </c>
      <c r="O55" s="104" t="str">
        <f t="array" aca="1" ref="O55" ca="1">IF($B55,INDIRECT("'"&amp;$A55&amp;"'!M6"), "")</f>
        <v/>
      </c>
      <c r="P55" s="98" t="str">
        <f ca="1">IF(COUNTIF(YearlyExpendData[[#This Row],[January]:[December]], "&gt;0")&gt;0, SUMIF(YearlyExpendData[[#This Row],[January]:[December]],"&gt;0")/COUNTIF(YearlyExpendData[[#This Row],[January]:[December]],"&gt;0")*12, "")</f>
        <v/>
      </c>
      <c r="Q55" s="98"/>
      <c r="R55" s="100"/>
      <c r="T55" s="2" t="str">
        <f>IF(Departments!A56&lt;&gt;"",Departments!A56,"")</f>
        <v/>
      </c>
      <c r="U55" s="2" t="str">
        <f t="shared" si="13"/>
        <v/>
      </c>
    </row>
    <row r="56" spans="1:21" x14ac:dyDescent="0.2">
      <c r="A56" s="95">
        <v>2021</v>
      </c>
      <c r="B56" s="95" t="b">
        <f ca="1">IF(ISERROR(INDIRECT("'"&amp;YearlyExpendData[[#This Row],[Year]]&amp;"'!C3")), FALSE(), IF(INDIRECT("'"&amp;YearlyExpendData[[#This Row],[Year]]&amp;"'!C3")&lt;&gt;YearlyExpendData[[#This Row],[Year]], FALSE(), TRUE()))</f>
        <v>0</v>
      </c>
      <c r="C56" s="104" t="str">
        <f ca="1">IF(YearlyExpendData[[#This Row],[Exists]],INDIRECT("'"&amp;YearlyExpendData[[#This Row],[Year]]&amp;"'!J3"), "")</f>
        <v/>
      </c>
      <c r="D56" s="104" t="str">
        <f t="array" aca="1" ref="D56" ca="1">IF($B56,INDIRECT("'"&amp;$A56&amp;"'!B6"), "")</f>
        <v/>
      </c>
      <c r="E56" s="104" t="str">
        <f t="array" aca="1" ref="E56" ca="1">IF($B56,INDIRECT("'"&amp;$A56&amp;"'!C6"), "")</f>
        <v/>
      </c>
      <c r="F56" s="104" t="str">
        <f t="array" aca="1" ref="F56" ca="1">IF($B56,INDIRECT("'"&amp;$A56&amp;"'!D6"), "")</f>
        <v/>
      </c>
      <c r="G56" s="104" t="str">
        <f t="array" aca="1" ref="G56" ca="1">IF($B56,INDIRECT("'"&amp;$A56&amp;"'!E6"), "")</f>
        <v/>
      </c>
      <c r="H56" s="104" t="str">
        <f t="array" aca="1" ref="H56" ca="1">IF($B56,INDIRECT("'"&amp;$A56&amp;"'!F6"), "")</f>
        <v/>
      </c>
      <c r="I56" s="104" t="str">
        <f t="array" aca="1" ref="I56" ca="1">IF($B56,INDIRECT("'"&amp;$A56&amp;"'!G6"), "")</f>
        <v/>
      </c>
      <c r="J56" s="104" t="str">
        <f t="array" aca="1" ref="J56" ca="1">IF($B56,INDIRECT("'"&amp;$A56&amp;"'!H6"), "")</f>
        <v/>
      </c>
      <c r="K56" s="104" t="str">
        <f t="array" aca="1" ref="K56" ca="1">IF($B56,INDIRECT("'"&amp;$A56&amp;"'!I6"), "")</f>
        <v/>
      </c>
      <c r="L56" s="104" t="str">
        <f t="array" aca="1" ref="L56" ca="1">IF($B56,INDIRECT("'"&amp;$A56&amp;"'!J6"), "")</f>
        <v/>
      </c>
      <c r="M56" s="104" t="str">
        <f t="array" aca="1" ref="M56" ca="1">IF($B56,INDIRECT("'"&amp;$A56&amp;"'!K6"), "")</f>
        <v/>
      </c>
      <c r="N56" s="104" t="str">
        <f t="array" aca="1" ref="N56" ca="1">IF($B56,INDIRECT("'"&amp;$A56&amp;"'!L6"), "")</f>
        <v/>
      </c>
      <c r="O56" s="104" t="str">
        <f t="array" aca="1" ref="O56" ca="1">IF($B56,INDIRECT("'"&amp;$A56&amp;"'!M6"), "")</f>
        <v/>
      </c>
      <c r="P56" s="98" t="str">
        <f ca="1">IF(COUNTIF(YearlyExpendData[[#This Row],[January]:[December]], "&gt;0")&gt;0, SUMIF(YearlyExpendData[[#This Row],[January]:[December]],"&gt;0")/COUNTIF(YearlyExpendData[[#This Row],[January]:[December]],"&gt;0")*12, "")</f>
        <v/>
      </c>
      <c r="Q56" s="98"/>
      <c r="R56" s="100"/>
      <c r="T56" s="2" t="str">
        <f>IF(Departments!A57&lt;&gt;"",Departments!A57,"")</f>
        <v/>
      </c>
      <c r="U56" s="2" t="str">
        <f t="shared" si="13"/>
        <v/>
      </c>
    </row>
    <row r="57" spans="1:21" x14ac:dyDescent="0.2">
      <c r="A57" s="95">
        <v>2022</v>
      </c>
      <c r="B57" s="95" t="b">
        <f ca="1">IF(ISERROR(INDIRECT("'"&amp;YearlyExpendData[[#This Row],[Year]]&amp;"'!C3")), FALSE(), IF(INDIRECT("'"&amp;YearlyExpendData[[#This Row],[Year]]&amp;"'!C3")&lt;&gt;YearlyExpendData[[#This Row],[Year]], FALSE(), TRUE()))</f>
        <v>0</v>
      </c>
      <c r="C57" s="104" t="str">
        <f ca="1">IF(YearlyExpendData[[#This Row],[Exists]],INDIRECT("'"&amp;YearlyExpendData[[#This Row],[Year]]&amp;"'!J3"), "")</f>
        <v/>
      </c>
      <c r="D57" s="104" t="str">
        <f t="array" aca="1" ref="D57" ca="1">IF($B57,INDIRECT("'"&amp;$A57&amp;"'!B6"), "")</f>
        <v/>
      </c>
      <c r="E57" s="104" t="str">
        <f t="array" aca="1" ref="E57" ca="1">IF($B57,INDIRECT("'"&amp;$A57&amp;"'!C6"), "")</f>
        <v/>
      </c>
      <c r="F57" s="104" t="str">
        <f t="array" aca="1" ref="F57" ca="1">IF($B57,INDIRECT("'"&amp;$A57&amp;"'!D6"), "")</f>
        <v/>
      </c>
      <c r="G57" s="104" t="str">
        <f t="array" aca="1" ref="G57" ca="1">IF($B57,INDIRECT("'"&amp;$A57&amp;"'!E6"), "")</f>
        <v/>
      </c>
      <c r="H57" s="104" t="str">
        <f t="array" aca="1" ref="H57" ca="1">IF($B57,INDIRECT("'"&amp;$A57&amp;"'!F6"), "")</f>
        <v/>
      </c>
      <c r="I57" s="104" t="str">
        <f t="array" aca="1" ref="I57" ca="1">IF($B57,INDIRECT("'"&amp;$A57&amp;"'!G6"), "")</f>
        <v/>
      </c>
      <c r="J57" s="104" t="str">
        <f t="array" aca="1" ref="J57" ca="1">IF($B57,INDIRECT("'"&amp;$A57&amp;"'!H6"), "")</f>
        <v/>
      </c>
      <c r="K57" s="104" t="str">
        <f t="array" aca="1" ref="K57" ca="1">IF($B57,INDIRECT("'"&amp;$A57&amp;"'!I6"), "")</f>
        <v/>
      </c>
      <c r="L57" s="104" t="str">
        <f t="array" aca="1" ref="L57" ca="1">IF($B57,INDIRECT("'"&amp;$A57&amp;"'!J6"), "")</f>
        <v/>
      </c>
      <c r="M57" s="104" t="str">
        <f t="array" aca="1" ref="M57" ca="1">IF($B57,INDIRECT("'"&amp;$A57&amp;"'!K6"), "")</f>
        <v/>
      </c>
      <c r="N57" s="104" t="str">
        <f t="array" aca="1" ref="N57" ca="1">IF($B57,INDIRECT("'"&amp;$A57&amp;"'!L6"), "")</f>
        <v/>
      </c>
      <c r="O57" s="104" t="str">
        <f t="array" aca="1" ref="O57" ca="1">IF($B57,INDIRECT("'"&amp;$A57&amp;"'!M6"), "")</f>
        <v/>
      </c>
      <c r="P57" s="98" t="str">
        <f ca="1">IF(COUNTIF(YearlyExpendData[[#This Row],[January]:[December]], "&gt;0")&gt;0, SUMIF(YearlyExpendData[[#This Row],[January]:[December]],"&gt;0")/COUNTIF(YearlyExpendData[[#This Row],[January]:[December]],"&gt;0")*12, "")</f>
        <v/>
      </c>
      <c r="Q57" s="98"/>
      <c r="T57" s="2" t="str">
        <f>IF(Departments!A58&lt;&gt;"",Departments!A58,"")</f>
        <v/>
      </c>
      <c r="U57" s="2" t="str">
        <f t="shared" si="13"/>
        <v/>
      </c>
    </row>
    <row r="58" spans="1:21" x14ac:dyDescent="0.2">
      <c r="A58" s="95">
        <v>2023</v>
      </c>
      <c r="B58" s="95" t="b">
        <f ca="1">IF(ISERROR(INDIRECT("'"&amp;YearlyExpendData[[#This Row],[Year]]&amp;"'!C3")), FALSE(), IF(INDIRECT("'"&amp;YearlyExpendData[[#This Row],[Year]]&amp;"'!C3")&lt;&gt;YearlyExpendData[[#This Row],[Year]], FALSE(), TRUE()))</f>
        <v>0</v>
      </c>
      <c r="C58" s="104" t="str">
        <f ca="1">IF(YearlyExpendData[[#This Row],[Exists]],INDIRECT("'"&amp;YearlyExpendData[[#This Row],[Year]]&amp;"'!J3"), "")</f>
        <v/>
      </c>
      <c r="D58" s="104" t="str">
        <f t="array" aca="1" ref="D58" ca="1">IF($B58,INDIRECT("'"&amp;$A58&amp;"'!B6"), "")</f>
        <v/>
      </c>
      <c r="E58" s="104" t="str">
        <f t="array" aca="1" ref="E58" ca="1">IF($B58,INDIRECT("'"&amp;$A58&amp;"'!C6"), "")</f>
        <v/>
      </c>
      <c r="F58" s="104" t="str">
        <f t="array" aca="1" ref="F58" ca="1">IF($B58,INDIRECT("'"&amp;$A58&amp;"'!D6"), "")</f>
        <v/>
      </c>
      <c r="G58" s="104" t="str">
        <f t="array" aca="1" ref="G58" ca="1">IF($B58,INDIRECT("'"&amp;$A58&amp;"'!E6"), "")</f>
        <v/>
      </c>
      <c r="H58" s="104" t="str">
        <f t="array" aca="1" ref="H58" ca="1">IF($B58,INDIRECT("'"&amp;$A58&amp;"'!F6"), "")</f>
        <v/>
      </c>
      <c r="I58" s="104" t="str">
        <f t="array" aca="1" ref="I58" ca="1">IF($B58,INDIRECT("'"&amp;$A58&amp;"'!G6"), "")</f>
        <v/>
      </c>
      <c r="J58" s="104" t="str">
        <f t="array" aca="1" ref="J58" ca="1">IF($B58,INDIRECT("'"&amp;$A58&amp;"'!H6"), "")</f>
        <v/>
      </c>
      <c r="K58" s="104" t="str">
        <f t="array" aca="1" ref="K58" ca="1">IF($B58,INDIRECT("'"&amp;$A58&amp;"'!I6"), "")</f>
        <v/>
      </c>
      <c r="L58" s="104" t="str">
        <f t="array" aca="1" ref="L58" ca="1">IF($B58,INDIRECT("'"&amp;$A58&amp;"'!J6"), "")</f>
        <v/>
      </c>
      <c r="M58" s="104" t="str">
        <f t="array" aca="1" ref="M58" ca="1">IF($B58,INDIRECT("'"&amp;$A58&amp;"'!K6"), "")</f>
        <v/>
      </c>
      <c r="N58" s="104" t="str">
        <f t="array" aca="1" ref="N58" ca="1">IF($B58,INDIRECT("'"&amp;$A58&amp;"'!L6"), "")</f>
        <v/>
      </c>
      <c r="O58" s="104" t="str">
        <f t="array" aca="1" ref="O58" ca="1">IF($B58,INDIRECT("'"&amp;$A58&amp;"'!M6"), "")</f>
        <v/>
      </c>
      <c r="P58" s="98" t="str">
        <f ca="1">IF(COUNTIF(YearlyExpendData[[#This Row],[January]:[December]], "&gt;0")&gt;0, SUMIF(YearlyExpendData[[#This Row],[January]:[December]],"&gt;0")/COUNTIF(YearlyExpendData[[#This Row],[January]:[December]],"&gt;0")*12, "")</f>
        <v/>
      </c>
      <c r="Q58" s="98"/>
      <c r="T58" s="2" t="str">
        <f>IF(Departments!A59&lt;&gt;"",Departments!A59,"")</f>
        <v/>
      </c>
      <c r="U58" s="2" t="str">
        <f t="shared" si="13"/>
        <v/>
      </c>
    </row>
    <row r="59" spans="1:21" x14ac:dyDescent="0.2">
      <c r="A59" s="95">
        <v>2024</v>
      </c>
      <c r="B59" s="95" t="b">
        <f ca="1">IF(ISERROR(INDIRECT("'"&amp;YearlyExpendData[[#This Row],[Year]]&amp;"'!C3")), FALSE(), IF(INDIRECT("'"&amp;YearlyExpendData[[#This Row],[Year]]&amp;"'!C3")&lt;&gt;YearlyExpendData[[#This Row],[Year]], FALSE(), TRUE()))</f>
        <v>0</v>
      </c>
      <c r="C59" s="104" t="str">
        <f ca="1">IF(YearlyExpendData[[#This Row],[Exists]],INDIRECT("'"&amp;YearlyExpendData[[#This Row],[Year]]&amp;"'!J3"), "")</f>
        <v/>
      </c>
      <c r="D59" s="104" t="str">
        <f t="array" aca="1" ref="D59" ca="1">IF($B59,INDIRECT("'"&amp;$A59&amp;"'!B6"), "")</f>
        <v/>
      </c>
      <c r="E59" s="104" t="str">
        <f t="array" aca="1" ref="E59" ca="1">IF($B59,INDIRECT("'"&amp;$A59&amp;"'!C6"), "")</f>
        <v/>
      </c>
      <c r="F59" s="104" t="str">
        <f t="array" aca="1" ref="F59" ca="1">IF($B59,INDIRECT("'"&amp;$A59&amp;"'!D6"), "")</f>
        <v/>
      </c>
      <c r="G59" s="104" t="str">
        <f t="array" aca="1" ref="G59" ca="1">IF($B59,INDIRECT("'"&amp;$A59&amp;"'!E6"), "")</f>
        <v/>
      </c>
      <c r="H59" s="104" t="str">
        <f t="array" aca="1" ref="H59" ca="1">IF($B59,INDIRECT("'"&amp;$A59&amp;"'!F6"), "")</f>
        <v/>
      </c>
      <c r="I59" s="104" t="str">
        <f t="array" aca="1" ref="I59" ca="1">IF($B59,INDIRECT("'"&amp;$A59&amp;"'!G6"), "")</f>
        <v/>
      </c>
      <c r="J59" s="104" t="str">
        <f t="array" aca="1" ref="J59" ca="1">IF($B59,INDIRECT("'"&amp;$A59&amp;"'!H6"), "")</f>
        <v/>
      </c>
      <c r="K59" s="104" t="str">
        <f t="array" aca="1" ref="K59" ca="1">IF($B59,INDIRECT("'"&amp;$A59&amp;"'!I6"), "")</f>
        <v/>
      </c>
      <c r="L59" s="104" t="str">
        <f t="array" aca="1" ref="L59" ca="1">IF($B59,INDIRECT("'"&amp;$A59&amp;"'!J6"), "")</f>
        <v/>
      </c>
      <c r="M59" s="104" t="str">
        <f t="array" aca="1" ref="M59" ca="1">IF($B59,INDIRECT("'"&amp;$A59&amp;"'!K6"), "")</f>
        <v/>
      </c>
      <c r="N59" s="104" t="str">
        <f t="array" aca="1" ref="N59" ca="1">IF($B59,INDIRECT("'"&amp;$A59&amp;"'!L6"), "")</f>
        <v/>
      </c>
      <c r="O59" s="104" t="str">
        <f t="array" aca="1" ref="O59" ca="1">IF($B59,INDIRECT("'"&amp;$A59&amp;"'!M6"), "")</f>
        <v/>
      </c>
      <c r="P59" s="98" t="str">
        <f ca="1">IF(COUNTIF(YearlyExpendData[[#This Row],[January]:[December]], "&gt;0")&gt;0, SUMIF(YearlyExpendData[[#This Row],[January]:[December]],"&gt;0")/COUNTIF(YearlyExpendData[[#This Row],[January]:[December]],"&gt;0")*12, "")</f>
        <v/>
      </c>
      <c r="Q59" s="98"/>
      <c r="T59" s="2" t="str">
        <f>IF(Departments!A60&lt;&gt;"",Departments!A60,"")</f>
        <v/>
      </c>
      <c r="U59" s="2" t="str">
        <f t="shared" si="13"/>
        <v/>
      </c>
    </row>
    <row r="60" spans="1:21" x14ac:dyDescent="0.2">
      <c r="A60" s="95">
        <v>2025</v>
      </c>
      <c r="B60" s="95" t="b">
        <f ca="1">IF(ISERROR(INDIRECT("'"&amp;YearlyExpendData[[#This Row],[Year]]&amp;"'!C3")), FALSE(), IF(INDIRECT("'"&amp;YearlyExpendData[[#This Row],[Year]]&amp;"'!C3")&lt;&gt;YearlyExpendData[[#This Row],[Year]], FALSE(), TRUE()))</f>
        <v>1</v>
      </c>
      <c r="C60" s="104">
        <f ca="1">IF(YearlyExpendData[[#This Row],[Exists]],INDIRECT("'"&amp;YearlyExpendData[[#This Row],[Year]]&amp;"'!J3"), "")</f>
        <v>0</v>
      </c>
      <c r="D60" s="104">
        <f t="array" aca="1" ref="D60" ca="1">IF($B60,INDIRECT("'"&amp;$A60&amp;"'!B6"), "")</f>
        <v>0</v>
      </c>
      <c r="E60" s="104">
        <f t="array" aca="1" ref="E60" ca="1">IF($B60,INDIRECT("'"&amp;$A60&amp;"'!C6"), "")</f>
        <v>0</v>
      </c>
      <c r="F60" s="104">
        <f t="array" aca="1" ref="F60" ca="1">IF($B60,INDIRECT("'"&amp;$A60&amp;"'!D6"), "")</f>
        <v>0</v>
      </c>
      <c r="G60" s="104">
        <f t="array" aca="1" ref="G60" ca="1">IF($B60,INDIRECT("'"&amp;$A60&amp;"'!E6"), "")</f>
        <v>0</v>
      </c>
      <c r="H60" s="104">
        <f t="array" aca="1" ref="H60" ca="1">IF($B60,INDIRECT("'"&amp;$A60&amp;"'!F6"), "")</f>
        <v>0</v>
      </c>
      <c r="I60" s="104">
        <f t="array" aca="1" ref="I60" ca="1">IF($B60,INDIRECT("'"&amp;$A60&amp;"'!G6"), "")</f>
        <v>0</v>
      </c>
      <c r="J60" s="104">
        <f t="array" aca="1" ref="J60" ca="1">IF($B60,INDIRECT("'"&amp;$A60&amp;"'!H6"), "")</f>
        <v>0</v>
      </c>
      <c r="K60" s="104">
        <f t="array" aca="1" ref="K60" ca="1">IF($B60,INDIRECT("'"&amp;$A60&amp;"'!I6"), "")</f>
        <v>0</v>
      </c>
      <c r="L60" s="104">
        <f t="array" aca="1" ref="L60" ca="1">IF($B60,INDIRECT("'"&amp;$A60&amp;"'!J6"), "")</f>
        <v>0</v>
      </c>
      <c r="M60" s="104">
        <f t="array" aca="1" ref="M60" ca="1">IF($B60,INDIRECT("'"&amp;$A60&amp;"'!K6"), "")</f>
        <v>0</v>
      </c>
      <c r="N60" s="104">
        <f t="array" aca="1" ref="N60" ca="1">IF($B60,INDIRECT("'"&amp;$A60&amp;"'!L6"), "")</f>
        <v>0</v>
      </c>
      <c r="O60" s="104">
        <f t="array" aca="1" ref="O60" ca="1">IF($B60,INDIRECT("'"&amp;$A60&amp;"'!M6"), "")</f>
        <v>0</v>
      </c>
      <c r="P60" s="98" t="str">
        <f ca="1">IF(COUNTIF(YearlyExpendData[[#This Row],[January]:[December]], "&gt;0")&gt;0, SUMIF(YearlyExpendData[[#This Row],[January]:[December]],"&gt;0")/COUNTIF(YearlyExpendData[[#This Row],[January]:[December]],"&gt;0")*12, "")</f>
        <v/>
      </c>
      <c r="Q60" s="98"/>
      <c r="T60" s="2" t="str">
        <f>IF(Departments!A61&lt;&gt;"",Departments!A61,"")</f>
        <v/>
      </c>
      <c r="U60" s="2" t="str">
        <f t="shared" si="13"/>
        <v/>
      </c>
    </row>
    <row r="61" spans="1:21" x14ac:dyDescent="0.2">
      <c r="A61" s="95">
        <v>2026</v>
      </c>
      <c r="B61" s="95" t="b">
        <f ca="1">IF(ISERROR(INDIRECT("'"&amp;YearlyExpendData[[#This Row],[Year]]&amp;"'!C3")), FALSE(), IF(INDIRECT("'"&amp;YearlyExpendData[[#This Row],[Year]]&amp;"'!C3")&lt;&gt;YearlyExpendData[[#This Row],[Year]], FALSE(), TRUE()))</f>
        <v>0</v>
      </c>
      <c r="C61" s="104" t="str">
        <f ca="1">IF(YearlyExpendData[[#This Row],[Exists]],INDIRECT("'"&amp;YearlyExpendData[[#This Row],[Year]]&amp;"'!J3"), "")</f>
        <v/>
      </c>
      <c r="D61" s="104" t="str">
        <f t="array" aca="1" ref="D61" ca="1">IF($B61,INDIRECT("'"&amp;$A61&amp;"'!B6"), "")</f>
        <v/>
      </c>
      <c r="E61" s="104" t="str">
        <f t="array" aca="1" ref="E61" ca="1">IF($B61,INDIRECT("'"&amp;$A61&amp;"'!C6"), "")</f>
        <v/>
      </c>
      <c r="F61" s="104" t="str">
        <f t="array" aca="1" ref="F61" ca="1">IF($B61,INDIRECT("'"&amp;$A61&amp;"'!D6"), "")</f>
        <v/>
      </c>
      <c r="G61" s="104" t="str">
        <f t="array" aca="1" ref="G61" ca="1">IF($B61,INDIRECT("'"&amp;$A61&amp;"'!E6"), "")</f>
        <v/>
      </c>
      <c r="H61" s="104" t="str">
        <f t="array" aca="1" ref="H61" ca="1">IF($B61,INDIRECT("'"&amp;$A61&amp;"'!F6"), "")</f>
        <v/>
      </c>
      <c r="I61" s="104" t="str">
        <f t="array" aca="1" ref="I61" ca="1">IF($B61,INDIRECT("'"&amp;$A61&amp;"'!G6"), "")</f>
        <v/>
      </c>
      <c r="J61" s="104" t="str">
        <f t="array" aca="1" ref="J61" ca="1">IF($B61,INDIRECT("'"&amp;$A61&amp;"'!H6"), "")</f>
        <v/>
      </c>
      <c r="K61" s="104" t="str">
        <f t="array" aca="1" ref="K61" ca="1">IF($B61,INDIRECT("'"&amp;$A61&amp;"'!I6"), "")</f>
        <v/>
      </c>
      <c r="L61" s="104" t="str">
        <f t="array" aca="1" ref="L61" ca="1">IF($B61,INDIRECT("'"&amp;$A61&amp;"'!J6"), "")</f>
        <v/>
      </c>
      <c r="M61" s="104" t="str">
        <f t="array" aca="1" ref="M61" ca="1">IF($B61,INDIRECT("'"&amp;$A61&amp;"'!K6"), "")</f>
        <v/>
      </c>
      <c r="N61" s="104" t="str">
        <f t="array" aca="1" ref="N61" ca="1">IF($B61,INDIRECT("'"&amp;$A61&amp;"'!L6"), "")</f>
        <v/>
      </c>
      <c r="O61" s="104" t="str">
        <f t="array" aca="1" ref="O61" ca="1">IF($B61,INDIRECT("'"&amp;$A61&amp;"'!M6"), "")</f>
        <v/>
      </c>
      <c r="P61" s="98" t="str">
        <f ca="1">IF(COUNTIF(YearlyExpendData[[#This Row],[January]:[December]], "&gt;0")&gt;0, SUMIF(YearlyExpendData[[#This Row],[January]:[December]],"&gt;0")/COUNTIF(YearlyExpendData[[#This Row],[January]:[December]],"&gt;0")*12, "")</f>
        <v/>
      </c>
      <c r="Q61" s="98"/>
      <c r="T61" s="2" t="str">
        <f>IF(Departments!A62&lt;&gt;"",Departments!A62,"")</f>
        <v/>
      </c>
      <c r="U61" s="2" t="str">
        <f t="shared" si="13"/>
        <v/>
      </c>
    </row>
    <row r="62" spans="1:21" x14ac:dyDescent="0.2">
      <c r="A62" s="95">
        <v>2027</v>
      </c>
      <c r="B62" s="95" t="b">
        <f ca="1">IF(ISERROR(INDIRECT("'"&amp;YearlyExpendData[[#This Row],[Year]]&amp;"'!C3")), FALSE(), IF(INDIRECT("'"&amp;YearlyExpendData[[#This Row],[Year]]&amp;"'!C3")&lt;&gt;YearlyExpendData[[#This Row],[Year]], FALSE(), TRUE()))</f>
        <v>0</v>
      </c>
      <c r="C62" s="104" t="str">
        <f ca="1">IF(YearlyExpendData[[#This Row],[Exists]],INDIRECT("'"&amp;YearlyExpendData[[#This Row],[Year]]&amp;"'!J3"), "")</f>
        <v/>
      </c>
      <c r="D62" s="104" t="str">
        <f t="array" aca="1" ref="D62" ca="1">IF($B62,INDIRECT("'"&amp;$A62&amp;"'!B6"), "")</f>
        <v/>
      </c>
      <c r="E62" s="104" t="str">
        <f t="array" aca="1" ref="E62" ca="1">IF($B62,INDIRECT("'"&amp;$A62&amp;"'!C6"), "")</f>
        <v/>
      </c>
      <c r="F62" s="104" t="str">
        <f t="array" aca="1" ref="F62" ca="1">IF($B62,INDIRECT("'"&amp;$A62&amp;"'!D6"), "")</f>
        <v/>
      </c>
      <c r="G62" s="104" t="str">
        <f t="array" aca="1" ref="G62" ca="1">IF($B62,INDIRECT("'"&amp;$A62&amp;"'!E6"), "")</f>
        <v/>
      </c>
      <c r="H62" s="104" t="str">
        <f t="array" aca="1" ref="H62" ca="1">IF($B62,INDIRECT("'"&amp;$A62&amp;"'!F6"), "")</f>
        <v/>
      </c>
      <c r="I62" s="104" t="str">
        <f t="array" aca="1" ref="I62" ca="1">IF($B62,INDIRECT("'"&amp;$A62&amp;"'!G6"), "")</f>
        <v/>
      </c>
      <c r="J62" s="104" t="str">
        <f t="array" aca="1" ref="J62" ca="1">IF($B62,INDIRECT("'"&amp;$A62&amp;"'!H6"), "")</f>
        <v/>
      </c>
      <c r="K62" s="104" t="str">
        <f t="array" aca="1" ref="K62" ca="1">IF($B62,INDIRECT("'"&amp;$A62&amp;"'!I6"), "")</f>
        <v/>
      </c>
      <c r="L62" s="104" t="str">
        <f t="array" aca="1" ref="L62" ca="1">IF($B62,INDIRECT("'"&amp;$A62&amp;"'!J6"), "")</f>
        <v/>
      </c>
      <c r="M62" s="104" t="str">
        <f t="array" aca="1" ref="M62" ca="1">IF($B62,INDIRECT("'"&amp;$A62&amp;"'!K6"), "")</f>
        <v/>
      </c>
      <c r="N62" s="104" t="str">
        <f t="array" aca="1" ref="N62" ca="1">IF($B62,INDIRECT("'"&amp;$A62&amp;"'!L6"), "")</f>
        <v/>
      </c>
      <c r="O62" s="104" t="str">
        <f t="array" aca="1" ref="O62" ca="1">IF($B62,INDIRECT("'"&amp;$A62&amp;"'!M6"), "")</f>
        <v/>
      </c>
      <c r="P62" s="98" t="str">
        <f ca="1">IF(COUNTIF(YearlyExpendData[[#This Row],[January]:[December]], "&gt;0")&gt;0, SUMIF(YearlyExpendData[[#This Row],[January]:[December]],"&gt;0")/COUNTIF(YearlyExpendData[[#This Row],[January]:[December]],"&gt;0")*12, "")</f>
        <v/>
      </c>
      <c r="Q62" s="98"/>
      <c r="T62" s="2" t="str">
        <f>IF(Departments!A63&lt;&gt;"",Departments!A63,"")</f>
        <v/>
      </c>
      <c r="U62" s="2" t="str">
        <f t="shared" si="13"/>
        <v/>
      </c>
    </row>
    <row r="63" spans="1:21" x14ac:dyDescent="0.2">
      <c r="A63" s="95">
        <v>2028</v>
      </c>
      <c r="B63" s="95" t="b">
        <f ca="1">IF(ISERROR(INDIRECT("'"&amp;YearlyExpendData[[#This Row],[Year]]&amp;"'!C3")), FALSE(), IF(INDIRECT("'"&amp;YearlyExpendData[[#This Row],[Year]]&amp;"'!C3")&lt;&gt;YearlyExpendData[[#This Row],[Year]], FALSE(), TRUE()))</f>
        <v>0</v>
      </c>
      <c r="C63" s="104" t="str">
        <f ca="1">IF(YearlyExpendData[[#This Row],[Exists]],INDIRECT("'"&amp;YearlyExpendData[[#This Row],[Year]]&amp;"'!J3"), "")</f>
        <v/>
      </c>
      <c r="D63" s="104" t="str">
        <f t="array" aca="1" ref="D63" ca="1">IF($B63,INDIRECT("'"&amp;$A63&amp;"'!B6"), "")</f>
        <v/>
      </c>
      <c r="E63" s="104" t="str">
        <f t="array" aca="1" ref="E63" ca="1">IF($B63,INDIRECT("'"&amp;$A63&amp;"'!C6"), "")</f>
        <v/>
      </c>
      <c r="F63" s="104" t="str">
        <f t="array" aca="1" ref="F63" ca="1">IF($B63,INDIRECT("'"&amp;$A63&amp;"'!D6"), "")</f>
        <v/>
      </c>
      <c r="G63" s="104" t="str">
        <f t="array" aca="1" ref="G63" ca="1">IF($B63,INDIRECT("'"&amp;$A63&amp;"'!E6"), "")</f>
        <v/>
      </c>
      <c r="H63" s="104" t="str">
        <f t="array" aca="1" ref="H63" ca="1">IF($B63,INDIRECT("'"&amp;$A63&amp;"'!F6"), "")</f>
        <v/>
      </c>
      <c r="I63" s="104" t="str">
        <f t="array" aca="1" ref="I63" ca="1">IF($B63,INDIRECT("'"&amp;$A63&amp;"'!G6"), "")</f>
        <v/>
      </c>
      <c r="J63" s="104" t="str">
        <f t="array" aca="1" ref="J63" ca="1">IF($B63,INDIRECT("'"&amp;$A63&amp;"'!H6"), "")</f>
        <v/>
      </c>
      <c r="K63" s="104" t="str">
        <f t="array" aca="1" ref="K63" ca="1">IF($B63,INDIRECT("'"&amp;$A63&amp;"'!I6"), "")</f>
        <v/>
      </c>
      <c r="L63" s="104" t="str">
        <f t="array" aca="1" ref="L63" ca="1">IF($B63,INDIRECT("'"&amp;$A63&amp;"'!J6"), "")</f>
        <v/>
      </c>
      <c r="M63" s="104" t="str">
        <f t="array" aca="1" ref="M63" ca="1">IF($B63,INDIRECT("'"&amp;$A63&amp;"'!K6"), "")</f>
        <v/>
      </c>
      <c r="N63" s="104" t="str">
        <f t="array" aca="1" ref="N63" ca="1">IF($B63,INDIRECT("'"&amp;$A63&amp;"'!L6"), "")</f>
        <v/>
      </c>
      <c r="O63" s="104" t="str">
        <f t="array" aca="1" ref="O63" ca="1">IF($B63,INDIRECT("'"&amp;$A63&amp;"'!M6"), "")</f>
        <v/>
      </c>
      <c r="P63" s="98" t="str">
        <f ca="1">IF(COUNTIF(YearlyExpendData[[#This Row],[January]:[December]], "&gt;0")&gt;0, SUMIF(YearlyExpendData[[#This Row],[January]:[December]],"&gt;0")/COUNTIF(YearlyExpendData[[#This Row],[January]:[December]],"&gt;0")*12, "")</f>
        <v/>
      </c>
      <c r="Q63" s="98"/>
      <c r="T63" s="2" t="str">
        <f>IF(Departments!A64&lt;&gt;"",Departments!A64,"")</f>
        <v/>
      </c>
      <c r="U63" s="2" t="str">
        <f t="shared" si="13"/>
        <v/>
      </c>
    </row>
    <row r="64" spans="1:21" x14ac:dyDescent="0.2">
      <c r="A64" s="95">
        <v>2029</v>
      </c>
      <c r="B64" s="95" t="b">
        <f ca="1">IF(ISERROR(INDIRECT("'"&amp;YearlyExpendData[[#This Row],[Year]]&amp;"'!C3")), FALSE(), IF(INDIRECT("'"&amp;YearlyExpendData[[#This Row],[Year]]&amp;"'!C3")&lt;&gt;YearlyExpendData[[#This Row],[Year]], FALSE(), TRUE()))</f>
        <v>0</v>
      </c>
      <c r="C64" s="104" t="str">
        <f ca="1">IF(YearlyExpendData[[#This Row],[Exists]],INDIRECT("'"&amp;YearlyExpendData[[#This Row],[Year]]&amp;"'!J3"), "")</f>
        <v/>
      </c>
      <c r="D64" s="104" t="str">
        <f t="array" aca="1" ref="D64" ca="1">IF($B64,INDIRECT("'"&amp;$A64&amp;"'!B6"), "")</f>
        <v/>
      </c>
      <c r="E64" s="104" t="str">
        <f t="array" aca="1" ref="E64" ca="1">IF($B64,INDIRECT("'"&amp;$A64&amp;"'!C6"), "")</f>
        <v/>
      </c>
      <c r="F64" s="104" t="str">
        <f t="array" aca="1" ref="F64" ca="1">IF($B64,INDIRECT("'"&amp;$A64&amp;"'!D6"), "")</f>
        <v/>
      </c>
      <c r="G64" s="104" t="str">
        <f t="array" aca="1" ref="G64" ca="1">IF($B64,INDIRECT("'"&amp;$A64&amp;"'!E6"), "")</f>
        <v/>
      </c>
      <c r="H64" s="104" t="str">
        <f t="array" aca="1" ref="H64" ca="1">IF($B64,INDIRECT("'"&amp;$A64&amp;"'!F6"), "")</f>
        <v/>
      </c>
      <c r="I64" s="104" t="str">
        <f t="array" aca="1" ref="I64" ca="1">IF($B64,INDIRECT("'"&amp;$A64&amp;"'!G6"), "")</f>
        <v/>
      </c>
      <c r="J64" s="104" t="str">
        <f t="array" aca="1" ref="J64" ca="1">IF($B64,INDIRECT("'"&amp;$A64&amp;"'!H6"), "")</f>
        <v/>
      </c>
      <c r="K64" s="104" t="str">
        <f t="array" aca="1" ref="K64" ca="1">IF($B64,INDIRECT("'"&amp;$A64&amp;"'!I6"), "")</f>
        <v/>
      </c>
      <c r="L64" s="104" t="str">
        <f t="array" aca="1" ref="L64" ca="1">IF($B64,INDIRECT("'"&amp;$A64&amp;"'!J6"), "")</f>
        <v/>
      </c>
      <c r="M64" s="104" t="str">
        <f t="array" aca="1" ref="M64" ca="1">IF($B64,INDIRECT("'"&amp;$A64&amp;"'!K6"), "")</f>
        <v/>
      </c>
      <c r="N64" s="104" t="str">
        <f t="array" aca="1" ref="N64" ca="1">IF($B64,INDIRECT("'"&amp;$A64&amp;"'!L6"), "")</f>
        <v/>
      </c>
      <c r="O64" s="104" t="str">
        <f t="array" aca="1" ref="O64" ca="1">IF($B64,INDIRECT("'"&amp;$A64&amp;"'!M6"), "")</f>
        <v/>
      </c>
      <c r="P64" s="98" t="str">
        <f ca="1">IF(COUNTIF(YearlyExpendData[[#This Row],[January]:[December]], "&gt;0")&gt;0, SUMIF(YearlyExpendData[[#This Row],[January]:[December]],"&gt;0")/COUNTIF(YearlyExpendData[[#This Row],[January]:[December]],"&gt;0")*12, "")</f>
        <v/>
      </c>
      <c r="Q64" s="98"/>
      <c r="T64" s="2" t="str">
        <f>IF(Departments!A65&lt;&gt;"",Departments!A65,"")</f>
        <v/>
      </c>
      <c r="U64" s="2" t="str">
        <f t="shared" si="13"/>
        <v/>
      </c>
    </row>
    <row r="65" spans="1:21" x14ac:dyDescent="0.2">
      <c r="A65" s="95">
        <v>2030</v>
      </c>
      <c r="B65" s="95" t="b">
        <f ca="1">IF(ISERROR(INDIRECT("'"&amp;YearlyExpendData[[#This Row],[Year]]&amp;"'!C3")), FALSE(), IF(INDIRECT("'"&amp;YearlyExpendData[[#This Row],[Year]]&amp;"'!C3")&lt;&gt;YearlyExpendData[[#This Row],[Year]], FALSE(), TRUE()))</f>
        <v>0</v>
      </c>
      <c r="C65" s="104" t="str">
        <f ca="1">IF(YearlyExpendData[[#This Row],[Exists]],INDIRECT("'"&amp;YearlyExpendData[[#This Row],[Year]]&amp;"'!J3"), "")</f>
        <v/>
      </c>
      <c r="D65" s="104" t="str">
        <f t="array" aca="1" ref="D65" ca="1">IF($B65,INDIRECT("'"&amp;$A65&amp;"'!B6"), "")</f>
        <v/>
      </c>
      <c r="E65" s="104" t="str">
        <f t="array" aca="1" ref="E65" ca="1">IF($B65,INDIRECT("'"&amp;$A65&amp;"'!C6"), "")</f>
        <v/>
      </c>
      <c r="F65" s="104" t="str">
        <f t="array" aca="1" ref="F65" ca="1">IF($B65,INDIRECT("'"&amp;$A65&amp;"'!D6"), "")</f>
        <v/>
      </c>
      <c r="G65" s="104" t="str">
        <f t="array" aca="1" ref="G65" ca="1">IF($B65,INDIRECT("'"&amp;$A65&amp;"'!E6"), "")</f>
        <v/>
      </c>
      <c r="H65" s="104" t="str">
        <f t="array" aca="1" ref="H65" ca="1">IF($B65,INDIRECT("'"&amp;$A65&amp;"'!F6"), "")</f>
        <v/>
      </c>
      <c r="I65" s="104" t="str">
        <f t="array" aca="1" ref="I65" ca="1">IF($B65,INDIRECT("'"&amp;$A65&amp;"'!G6"), "")</f>
        <v/>
      </c>
      <c r="J65" s="104" t="str">
        <f t="array" aca="1" ref="J65" ca="1">IF($B65,INDIRECT("'"&amp;$A65&amp;"'!H6"), "")</f>
        <v/>
      </c>
      <c r="K65" s="104" t="str">
        <f t="array" aca="1" ref="K65" ca="1">IF($B65,INDIRECT("'"&amp;$A65&amp;"'!I6"), "")</f>
        <v/>
      </c>
      <c r="L65" s="104" t="str">
        <f t="array" aca="1" ref="L65" ca="1">IF($B65,INDIRECT("'"&amp;$A65&amp;"'!J6"), "")</f>
        <v/>
      </c>
      <c r="M65" s="104" t="str">
        <f t="array" aca="1" ref="M65" ca="1">IF($B65,INDIRECT("'"&amp;$A65&amp;"'!K6"), "")</f>
        <v/>
      </c>
      <c r="N65" s="104" t="str">
        <f t="array" aca="1" ref="N65" ca="1">IF($B65,INDIRECT("'"&amp;$A65&amp;"'!L6"), "")</f>
        <v/>
      </c>
      <c r="O65" s="104" t="str">
        <f t="array" aca="1" ref="O65" ca="1">IF($B65,INDIRECT("'"&amp;$A65&amp;"'!M6"), "")</f>
        <v/>
      </c>
      <c r="P65" s="98" t="str">
        <f ca="1">IF(COUNTIF(YearlyExpendData[[#This Row],[January]:[December]], "&gt;0")&gt;0, SUMIF(YearlyExpendData[[#This Row],[January]:[December]],"&gt;0")/COUNTIF(YearlyExpendData[[#This Row],[January]:[December]],"&gt;0")*12, "")</f>
        <v/>
      </c>
      <c r="Q65" s="98"/>
      <c r="T65" s="2" t="str">
        <f>IF(Departments!A66&lt;&gt;"",Departments!A66,"")</f>
        <v/>
      </c>
      <c r="U65" s="2" t="str">
        <f t="shared" si="13"/>
        <v/>
      </c>
    </row>
    <row r="66" spans="1:21" x14ac:dyDescent="0.2">
      <c r="A66" s="95">
        <v>2031</v>
      </c>
      <c r="B66" s="95" t="b">
        <f ca="1">IF(ISERROR(INDIRECT("'"&amp;YearlyExpendData[[#This Row],[Year]]&amp;"'!C3")), FALSE(), IF(INDIRECT("'"&amp;YearlyExpendData[[#This Row],[Year]]&amp;"'!C3")&lt;&gt;YearlyExpendData[[#This Row],[Year]], FALSE(), TRUE()))</f>
        <v>0</v>
      </c>
      <c r="C66" s="104" t="str">
        <f ca="1">IF(YearlyExpendData[[#This Row],[Exists]],INDIRECT("'"&amp;YearlyExpendData[[#This Row],[Year]]&amp;"'!J3"), "")</f>
        <v/>
      </c>
      <c r="D66" s="104" t="str">
        <f t="array" aca="1" ref="D66" ca="1">IF($B66,INDIRECT("'"&amp;$A66&amp;"'!B6"), "")</f>
        <v/>
      </c>
      <c r="E66" s="104" t="str">
        <f t="array" aca="1" ref="E66" ca="1">IF($B66,INDIRECT("'"&amp;$A66&amp;"'!C6"), "")</f>
        <v/>
      </c>
      <c r="F66" s="104" t="str">
        <f t="array" aca="1" ref="F66" ca="1">IF($B66,INDIRECT("'"&amp;$A66&amp;"'!D6"), "")</f>
        <v/>
      </c>
      <c r="G66" s="104" t="str">
        <f t="array" aca="1" ref="G66" ca="1">IF($B66,INDIRECT("'"&amp;$A66&amp;"'!E6"), "")</f>
        <v/>
      </c>
      <c r="H66" s="104" t="str">
        <f t="array" aca="1" ref="H66" ca="1">IF($B66,INDIRECT("'"&amp;$A66&amp;"'!F6"), "")</f>
        <v/>
      </c>
      <c r="I66" s="104" t="str">
        <f t="array" aca="1" ref="I66" ca="1">IF($B66,INDIRECT("'"&amp;$A66&amp;"'!G6"), "")</f>
        <v/>
      </c>
      <c r="J66" s="104" t="str">
        <f t="array" aca="1" ref="J66" ca="1">IF($B66,INDIRECT("'"&amp;$A66&amp;"'!H6"), "")</f>
        <v/>
      </c>
      <c r="K66" s="104" t="str">
        <f t="array" aca="1" ref="K66" ca="1">IF($B66,INDIRECT("'"&amp;$A66&amp;"'!I6"), "")</f>
        <v/>
      </c>
      <c r="L66" s="104" t="str">
        <f t="array" aca="1" ref="L66" ca="1">IF($B66,INDIRECT("'"&amp;$A66&amp;"'!J6"), "")</f>
        <v/>
      </c>
      <c r="M66" s="104" t="str">
        <f t="array" aca="1" ref="M66" ca="1">IF($B66,INDIRECT("'"&amp;$A66&amp;"'!K6"), "")</f>
        <v/>
      </c>
      <c r="N66" s="104" t="str">
        <f t="array" aca="1" ref="N66" ca="1">IF($B66,INDIRECT("'"&amp;$A66&amp;"'!L6"), "")</f>
        <v/>
      </c>
      <c r="O66" s="104" t="str">
        <f t="array" aca="1" ref="O66" ca="1">IF($B66,INDIRECT("'"&amp;$A66&amp;"'!M6"), "")</f>
        <v/>
      </c>
      <c r="P66" s="98" t="str">
        <f ca="1">IF(COUNTIF(YearlyExpendData[[#This Row],[January]:[December]], "&gt;0")&gt;0, SUMIF(YearlyExpendData[[#This Row],[January]:[December]],"&gt;0")/COUNTIF(YearlyExpendData[[#This Row],[January]:[December]],"&gt;0")*12, "")</f>
        <v/>
      </c>
      <c r="Q66" s="98"/>
      <c r="T66" s="2" t="str">
        <f>IF(Departments!A67&lt;&gt;"",Departments!A67,"")</f>
        <v/>
      </c>
      <c r="U66" s="2" t="str">
        <f t="shared" si="13"/>
        <v/>
      </c>
    </row>
    <row r="67" spans="1:21" x14ac:dyDescent="0.2">
      <c r="A67" s="95">
        <v>2032</v>
      </c>
      <c r="B67" s="95" t="b">
        <f ca="1">IF(ISERROR(INDIRECT("'"&amp;YearlyExpendData[[#This Row],[Year]]&amp;"'!C3")), FALSE(), IF(INDIRECT("'"&amp;YearlyExpendData[[#This Row],[Year]]&amp;"'!C3")&lt;&gt;YearlyExpendData[[#This Row],[Year]], FALSE(), TRUE()))</f>
        <v>0</v>
      </c>
      <c r="C67" s="104" t="str">
        <f ca="1">IF(YearlyExpendData[[#This Row],[Exists]],INDIRECT("'"&amp;YearlyExpendData[[#This Row],[Year]]&amp;"'!J3"), "")</f>
        <v/>
      </c>
      <c r="D67" s="104" t="str">
        <f t="array" aca="1" ref="D67" ca="1">IF($B67,INDIRECT("'"&amp;$A67&amp;"'!B6"), "")</f>
        <v/>
      </c>
      <c r="E67" s="104" t="str">
        <f t="array" aca="1" ref="E67" ca="1">IF($B67,INDIRECT("'"&amp;$A67&amp;"'!C6"), "")</f>
        <v/>
      </c>
      <c r="F67" s="104" t="str">
        <f t="array" aca="1" ref="F67" ca="1">IF($B67,INDIRECT("'"&amp;$A67&amp;"'!D6"), "")</f>
        <v/>
      </c>
      <c r="G67" s="104" t="str">
        <f t="array" aca="1" ref="G67" ca="1">IF($B67,INDIRECT("'"&amp;$A67&amp;"'!E6"), "")</f>
        <v/>
      </c>
      <c r="H67" s="104" t="str">
        <f t="array" aca="1" ref="H67" ca="1">IF($B67,INDIRECT("'"&amp;$A67&amp;"'!F6"), "")</f>
        <v/>
      </c>
      <c r="I67" s="104" t="str">
        <f t="array" aca="1" ref="I67" ca="1">IF($B67,INDIRECT("'"&amp;$A67&amp;"'!G6"), "")</f>
        <v/>
      </c>
      <c r="J67" s="104" t="str">
        <f t="array" aca="1" ref="J67" ca="1">IF($B67,INDIRECT("'"&amp;$A67&amp;"'!H6"), "")</f>
        <v/>
      </c>
      <c r="K67" s="104" t="str">
        <f t="array" aca="1" ref="K67" ca="1">IF($B67,INDIRECT("'"&amp;$A67&amp;"'!I6"), "")</f>
        <v/>
      </c>
      <c r="L67" s="104" t="str">
        <f t="array" aca="1" ref="L67" ca="1">IF($B67,INDIRECT("'"&amp;$A67&amp;"'!J6"), "")</f>
        <v/>
      </c>
      <c r="M67" s="104" t="str">
        <f t="array" aca="1" ref="M67" ca="1">IF($B67,INDIRECT("'"&amp;$A67&amp;"'!K6"), "")</f>
        <v/>
      </c>
      <c r="N67" s="104" t="str">
        <f t="array" aca="1" ref="N67" ca="1">IF($B67,INDIRECT("'"&amp;$A67&amp;"'!L6"), "")</f>
        <v/>
      </c>
      <c r="O67" s="104" t="str">
        <f t="array" aca="1" ref="O67" ca="1">IF($B67,INDIRECT("'"&amp;$A67&amp;"'!M6"), "")</f>
        <v/>
      </c>
      <c r="P67" s="98" t="str">
        <f ca="1">IF(COUNTIF(YearlyExpendData[[#This Row],[January]:[December]], "&gt;0")&gt;0, SUMIF(YearlyExpendData[[#This Row],[January]:[December]],"&gt;0")/COUNTIF(YearlyExpendData[[#This Row],[January]:[December]],"&gt;0")*12, "")</f>
        <v/>
      </c>
      <c r="Q67" s="98"/>
      <c r="T67" s="2" t="str">
        <f>IF(Departments!A68&lt;&gt;"",Departments!A68,"")</f>
        <v/>
      </c>
      <c r="U67" s="2" t="str">
        <f t="shared" si="13"/>
        <v/>
      </c>
    </row>
    <row r="68" spans="1:21" x14ac:dyDescent="0.2">
      <c r="A68" s="95">
        <v>2033</v>
      </c>
      <c r="B68" s="95" t="b">
        <f ca="1">IF(ISERROR(INDIRECT("'"&amp;YearlyExpendData[[#This Row],[Year]]&amp;"'!C3")), FALSE(), IF(INDIRECT("'"&amp;YearlyExpendData[[#This Row],[Year]]&amp;"'!C3")&lt;&gt;YearlyExpendData[[#This Row],[Year]], FALSE(), TRUE()))</f>
        <v>0</v>
      </c>
      <c r="C68" s="104" t="str">
        <f ca="1">IF(YearlyExpendData[[#This Row],[Exists]],INDIRECT("'"&amp;YearlyExpendData[[#This Row],[Year]]&amp;"'!J3"), "")</f>
        <v/>
      </c>
      <c r="D68" s="104" t="str">
        <f t="array" aca="1" ref="D68" ca="1">IF($B68,INDIRECT("'"&amp;$A68&amp;"'!B6"), "")</f>
        <v/>
      </c>
      <c r="E68" s="104" t="str">
        <f t="array" aca="1" ref="E68" ca="1">IF($B68,INDIRECT("'"&amp;$A68&amp;"'!C6"), "")</f>
        <v/>
      </c>
      <c r="F68" s="104" t="str">
        <f t="array" aca="1" ref="F68" ca="1">IF($B68,INDIRECT("'"&amp;$A68&amp;"'!D6"), "")</f>
        <v/>
      </c>
      <c r="G68" s="104" t="str">
        <f t="array" aca="1" ref="G68" ca="1">IF($B68,INDIRECT("'"&amp;$A68&amp;"'!E6"), "")</f>
        <v/>
      </c>
      <c r="H68" s="104" t="str">
        <f t="array" aca="1" ref="H68" ca="1">IF($B68,INDIRECT("'"&amp;$A68&amp;"'!F6"), "")</f>
        <v/>
      </c>
      <c r="I68" s="104" t="str">
        <f t="array" aca="1" ref="I68" ca="1">IF($B68,INDIRECT("'"&amp;$A68&amp;"'!G6"), "")</f>
        <v/>
      </c>
      <c r="J68" s="104" t="str">
        <f t="array" aca="1" ref="J68" ca="1">IF($B68,INDIRECT("'"&amp;$A68&amp;"'!H6"), "")</f>
        <v/>
      </c>
      <c r="K68" s="104" t="str">
        <f t="array" aca="1" ref="K68" ca="1">IF($B68,INDIRECT("'"&amp;$A68&amp;"'!I6"), "")</f>
        <v/>
      </c>
      <c r="L68" s="104" t="str">
        <f t="array" aca="1" ref="L68" ca="1">IF($B68,INDIRECT("'"&amp;$A68&amp;"'!J6"), "")</f>
        <v/>
      </c>
      <c r="M68" s="104" t="str">
        <f t="array" aca="1" ref="M68" ca="1">IF($B68,INDIRECT("'"&amp;$A68&amp;"'!K6"), "")</f>
        <v/>
      </c>
      <c r="N68" s="104" t="str">
        <f t="array" aca="1" ref="N68" ca="1">IF($B68,INDIRECT("'"&amp;$A68&amp;"'!L6"), "")</f>
        <v/>
      </c>
      <c r="O68" s="104" t="str">
        <f t="array" aca="1" ref="O68" ca="1">IF($B68,INDIRECT("'"&amp;$A68&amp;"'!M6"), "")</f>
        <v/>
      </c>
      <c r="P68" s="98" t="str">
        <f ca="1">IF(COUNTIF(YearlyExpendData[[#This Row],[January]:[December]], "&gt;0")&gt;0, SUMIF(YearlyExpendData[[#This Row],[January]:[December]],"&gt;0")/COUNTIF(YearlyExpendData[[#This Row],[January]:[December]],"&gt;0")*12, "")</f>
        <v/>
      </c>
      <c r="Q68" s="98"/>
      <c r="T68" s="2" t="str">
        <f>IF(Departments!A69&lt;&gt;"",Departments!A69,"")</f>
        <v/>
      </c>
      <c r="U68" s="2" t="str">
        <f t="shared" si="13"/>
        <v/>
      </c>
    </row>
    <row r="69" spans="1:21" x14ac:dyDescent="0.2">
      <c r="A69" s="95">
        <v>2034</v>
      </c>
      <c r="B69" s="95" t="b">
        <f ca="1">IF(ISERROR(INDIRECT("'"&amp;YearlyExpendData[[#This Row],[Year]]&amp;"'!C3")), FALSE(), IF(INDIRECT("'"&amp;YearlyExpendData[[#This Row],[Year]]&amp;"'!C3")&lt;&gt;YearlyExpendData[[#This Row],[Year]], FALSE(), TRUE()))</f>
        <v>0</v>
      </c>
      <c r="C69" s="104" t="str">
        <f ca="1">IF(YearlyExpendData[[#This Row],[Exists]],INDIRECT("'"&amp;YearlyExpendData[[#This Row],[Year]]&amp;"'!J3"), "")</f>
        <v/>
      </c>
      <c r="D69" s="104" t="str">
        <f t="array" aca="1" ref="D69" ca="1">IF($B69,INDIRECT("'"&amp;$A69&amp;"'!B6"), "")</f>
        <v/>
      </c>
      <c r="E69" s="104" t="str">
        <f t="array" aca="1" ref="E69" ca="1">IF($B69,INDIRECT("'"&amp;$A69&amp;"'!C6"), "")</f>
        <v/>
      </c>
      <c r="F69" s="104" t="str">
        <f t="array" aca="1" ref="F69" ca="1">IF($B69,INDIRECT("'"&amp;$A69&amp;"'!D6"), "")</f>
        <v/>
      </c>
      <c r="G69" s="104" t="str">
        <f t="array" aca="1" ref="G69" ca="1">IF($B69,INDIRECT("'"&amp;$A69&amp;"'!E6"), "")</f>
        <v/>
      </c>
      <c r="H69" s="104" t="str">
        <f t="array" aca="1" ref="H69" ca="1">IF($B69,INDIRECT("'"&amp;$A69&amp;"'!F6"), "")</f>
        <v/>
      </c>
      <c r="I69" s="104" t="str">
        <f t="array" aca="1" ref="I69" ca="1">IF($B69,INDIRECT("'"&amp;$A69&amp;"'!G6"), "")</f>
        <v/>
      </c>
      <c r="J69" s="104" t="str">
        <f t="array" aca="1" ref="J69" ca="1">IF($B69,INDIRECT("'"&amp;$A69&amp;"'!H6"), "")</f>
        <v/>
      </c>
      <c r="K69" s="104" t="str">
        <f t="array" aca="1" ref="K69" ca="1">IF($B69,INDIRECT("'"&amp;$A69&amp;"'!I6"), "")</f>
        <v/>
      </c>
      <c r="L69" s="104" t="str">
        <f t="array" aca="1" ref="L69" ca="1">IF($B69,INDIRECT("'"&amp;$A69&amp;"'!J6"), "")</f>
        <v/>
      </c>
      <c r="M69" s="104" t="str">
        <f t="array" aca="1" ref="M69" ca="1">IF($B69,INDIRECT("'"&amp;$A69&amp;"'!K6"), "")</f>
        <v/>
      </c>
      <c r="N69" s="104" t="str">
        <f t="array" aca="1" ref="N69" ca="1">IF($B69,INDIRECT("'"&amp;$A69&amp;"'!L6"), "")</f>
        <v/>
      </c>
      <c r="O69" s="104" t="str">
        <f t="array" aca="1" ref="O69" ca="1">IF($B69,INDIRECT("'"&amp;$A69&amp;"'!M6"), "")</f>
        <v/>
      </c>
      <c r="P69" s="98" t="str">
        <f ca="1">IF(COUNTIF(YearlyExpendData[[#This Row],[January]:[December]], "&gt;0")&gt;0, SUMIF(YearlyExpendData[[#This Row],[January]:[December]],"&gt;0")/COUNTIF(YearlyExpendData[[#This Row],[January]:[December]],"&gt;0")*12, "")</f>
        <v/>
      </c>
      <c r="Q69" s="98"/>
      <c r="T69" s="2" t="str">
        <f>IF(Departments!A70&lt;&gt;"",Departments!A70,"")</f>
        <v/>
      </c>
      <c r="U69" s="2" t="str">
        <f t="shared" si="13"/>
        <v/>
      </c>
    </row>
    <row r="70" spans="1:21" x14ac:dyDescent="0.2">
      <c r="A70" s="95">
        <v>2035</v>
      </c>
      <c r="B70" s="95" t="b">
        <f ca="1">IF(ISERROR(INDIRECT("'"&amp;YearlyExpendData[[#This Row],[Year]]&amp;"'!C3")), FALSE(), IF(INDIRECT("'"&amp;YearlyExpendData[[#This Row],[Year]]&amp;"'!C3")&lt;&gt;YearlyExpendData[[#This Row],[Year]], FALSE(), TRUE()))</f>
        <v>0</v>
      </c>
      <c r="C70" s="104" t="str">
        <f ca="1">IF(YearlyExpendData[[#This Row],[Exists]],INDIRECT("'"&amp;YearlyExpendData[[#This Row],[Year]]&amp;"'!J3"), "")</f>
        <v/>
      </c>
      <c r="D70" s="104" t="str">
        <f t="array" aca="1" ref="D70" ca="1">IF($B70,INDIRECT("'"&amp;$A70&amp;"'!B6"), "")</f>
        <v/>
      </c>
      <c r="E70" s="104" t="str">
        <f t="array" aca="1" ref="E70" ca="1">IF($B70,INDIRECT("'"&amp;$A70&amp;"'!C6"), "")</f>
        <v/>
      </c>
      <c r="F70" s="104" t="str">
        <f t="array" aca="1" ref="F70" ca="1">IF($B70,INDIRECT("'"&amp;$A70&amp;"'!D6"), "")</f>
        <v/>
      </c>
      <c r="G70" s="104" t="str">
        <f t="array" aca="1" ref="G70" ca="1">IF($B70,INDIRECT("'"&amp;$A70&amp;"'!E6"), "")</f>
        <v/>
      </c>
      <c r="H70" s="104" t="str">
        <f t="array" aca="1" ref="H70" ca="1">IF($B70,INDIRECT("'"&amp;$A70&amp;"'!F6"), "")</f>
        <v/>
      </c>
      <c r="I70" s="104" t="str">
        <f t="array" aca="1" ref="I70" ca="1">IF($B70,INDIRECT("'"&amp;$A70&amp;"'!G6"), "")</f>
        <v/>
      </c>
      <c r="J70" s="104" t="str">
        <f t="array" aca="1" ref="J70" ca="1">IF($B70,INDIRECT("'"&amp;$A70&amp;"'!H6"), "")</f>
        <v/>
      </c>
      <c r="K70" s="104" t="str">
        <f t="array" aca="1" ref="K70" ca="1">IF($B70,INDIRECT("'"&amp;$A70&amp;"'!I6"), "")</f>
        <v/>
      </c>
      <c r="L70" s="104" t="str">
        <f t="array" aca="1" ref="L70" ca="1">IF($B70,INDIRECT("'"&amp;$A70&amp;"'!J6"), "")</f>
        <v/>
      </c>
      <c r="M70" s="104" t="str">
        <f t="array" aca="1" ref="M70" ca="1">IF($B70,INDIRECT("'"&amp;$A70&amp;"'!K6"), "")</f>
        <v/>
      </c>
      <c r="N70" s="104" t="str">
        <f t="array" aca="1" ref="N70" ca="1">IF($B70,INDIRECT("'"&amp;$A70&amp;"'!L6"), "")</f>
        <v/>
      </c>
      <c r="O70" s="104" t="str">
        <f t="array" aca="1" ref="O70" ca="1">IF($B70,INDIRECT("'"&amp;$A70&amp;"'!M6"), "")</f>
        <v/>
      </c>
      <c r="P70" s="98" t="str">
        <f ca="1">IF(COUNTIF(YearlyExpendData[[#This Row],[January]:[December]], "&gt;0")&gt;0, SUMIF(YearlyExpendData[[#This Row],[January]:[December]],"&gt;0")/COUNTIF(YearlyExpendData[[#This Row],[January]:[December]],"&gt;0")*12, "")</f>
        <v/>
      </c>
      <c r="Q70" s="98"/>
      <c r="T70" s="2" t="str">
        <f>IF(Departments!A71&lt;&gt;"",Departments!A71,"")</f>
        <v/>
      </c>
      <c r="U70" s="2" t="str">
        <f t="shared" si="13"/>
        <v/>
      </c>
    </row>
    <row r="71" spans="1:21" x14ac:dyDescent="0.2">
      <c r="A71" s="95">
        <v>2036</v>
      </c>
      <c r="B71" s="95" t="b">
        <f ca="1">IF(ISERROR(INDIRECT("'"&amp;YearlyExpendData[[#This Row],[Year]]&amp;"'!C3")), FALSE(), IF(INDIRECT("'"&amp;YearlyExpendData[[#This Row],[Year]]&amp;"'!C3")&lt;&gt;YearlyExpendData[[#This Row],[Year]], FALSE(), TRUE()))</f>
        <v>0</v>
      </c>
      <c r="C71" s="104" t="str">
        <f ca="1">IF(YearlyExpendData[[#This Row],[Exists]],INDIRECT("'"&amp;YearlyExpendData[[#This Row],[Year]]&amp;"'!J3"), "")</f>
        <v/>
      </c>
      <c r="D71" s="104" t="str">
        <f t="array" aca="1" ref="D71" ca="1">IF($B71,INDIRECT("'"&amp;$A71&amp;"'!B6"), "")</f>
        <v/>
      </c>
      <c r="E71" s="104" t="str">
        <f t="array" aca="1" ref="E71" ca="1">IF($B71,INDIRECT("'"&amp;$A71&amp;"'!C6"), "")</f>
        <v/>
      </c>
      <c r="F71" s="104" t="str">
        <f t="array" aca="1" ref="F71" ca="1">IF($B71,INDIRECT("'"&amp;$A71&amp;"'!D6"), "")</f>
        <v/>
      </c>
      <c r="G71" s="104" t="str">
        <f t="array" aca="1" ref="G71" ca="1">IF($B71,INDIRECT("'"&amp;$A71&amp;"'!E6"), "")</f>
        <v/>
      </c>
      <c r="H71" s="104" t="str">
        <f t="array" aca="1" ref="H71" ca="1">IF($B71,INDIRECT("'"&amp;$A71&amp;"'!F6"), "")</f>
        <v/>
      </c>
      <c r="I71" s="104" t="str">
        <f t="array" aca="1" ref="I71" ca="1">IF($B71,INDIRECT("'"&amp;$A71&amp;"'!G6"), "")</f>
        <v/>
      </c>
      <c r="J71" s="104" t="str">
        <f t="array" aca="1" ref="J71" ca="1">IF($B71,INDIRECT("'"&amp;$A71&amp;"'!H6"), "")</f>
        <v/>
      </c>
      <c r="K71" s="104" t="str">
        <f t="array" aca="1" ref="K71" ca="1">IF($B71,INDIRECT("'"&amp;$A71&amp;"'!I6"), "")</f>
        <v/>
      </c>
      <c r="L71" s="104" t="str">
        <f t="array" aca="1" ref="L71" ca="1">IF($B71,INDIRECT("'"&amp;$A71&amp;"'!J6"), "")</f>
        <v/>
      </c>
      <c r="M71" s="104" t="str">
        <f t="array" aca="1" ref="M71" ca="1">IF($B71,INDIRECT("'"&amp;$A71&amp;"'!K6"), "")</f>
        <v/>
      </c>
      <c r="N71" s="104" t="str">
        <f t="array" aca="1" ref="N71" ca="1">IF($B71,INDIRECT("'"&amp;$A71&amp;"'!L6"), "")</f>
        <v/>
      </c>
      <c r="O71" s="104" t="str">
        <f t="array" aca="1" ref="O71" ca="1">IF($B71,INDIRECT("'"&amp;$A71&amp;"'!M6"), "")</f>
        <v/>
      </c>
      <c r="P71" s="98" t="str">
        <f ca="1">IF(COUNTIF(YearlyExpendData[[#This Row],[January]:[December]], "&gt;0")&gt;0, SUMIF(YearlyExpendData[[#This Row],[January]:[December]],"&gt;0")/COUNTIF(YearlyExpendData[[#This Row],[January]:[December]],"&gt;0")*12, "")</f>
        <v/>
      </c>
      <c r="Q71" s="98"/>
      <c r="T71" s="2" t="str">
        <f>IF(Departments!A72&lt;&gt;"",Departments!A72,"")</f>
        <v/>
      </c>
      <c r="U71" s="2" t="str">
        <f t="shared" ref="U71:U138" si="14">IF(T71&lt;&gt;"",ROW()-2,"")</f>
        <v/>
      </c>
    </row>
    <row r="72" spans="1:21" x14ac:dyDescent="0.2">
      <c r="A72" s="95">
        <v>2037</v>
      </c>
      <c r="B72" s="95" t="b">
        <f ca="1">IF(ISERROR(INDIRECT("'"&amp;YearlyExpendData[[#This Row],[Year]]&amp;"'!C3")), FALSE(), IF(INDIRECT("'"&amp;YearlyExpendData[[#This Row],[Year]]&amp;"'!C3")&lt;&gt;YearlyExpendData[[#This Row],[Year]], FALSE(), TRUE()))</f>
        <v>0</v>
      </c>
      <c r="C72" s="104" t="str">
        <f ca="1">IF(YearlyExpendData[[#This Row],[Exists]],INDIRECT("'"&amp;YearlyExpendData[[#This Row],[Year]]&amp;"'!J3"), "")</f>
        <v/>
      </c>
      <c r="D72" s="104" t="str">
        <f t="array" aca="1" ref="D72" ca="1">IF($B72,INDIRECT("'"&amp;$A72&amp;"'!B6"), "")</f>
        <v/>
      </c>
      <c r="E72" s="104" t="str">
        <f t="array" aca="1" ref="E72" ca="1">IF($B72,INDIRECT("'"&amp;$A72&amp;"'!C6"), "")</f>
        <v/>
      </c>
      <c r="F72" s="104" t="str">
        <f t="array" aca="1" ref="F72" ca="1">IF($B72,INDIRECT("'"&amp;$A72&amp;"'!D6"), "")</f>
        <v/>
      </c>
      <c r="G72" s="104" t="str">
        <f t="array" aca="1" ref="G72" ca="1">IF($B72,INDIRECT("'"&amp;$A72&amp;"'!E6"), "")</f>
        <v/>
      </c>
      <c r="H72" s="104" t="str">
        <f t="array" aca="1" ref="H72" ca="1">IF($B72,INDIRECT("'"&amp;$A72&amp;"'!F6"), "")</f>
        <v/>
      </c>
      <c r="I72" s="104" t="str">
        <f t="array" aca="1" ref="I72" ca="1">IF($B72,INDIRECT("'"&amp;$A72&amp;"'!G6"), "")</f>
        <v/>
      </c>
      <c r="J72" s="104" t="str">
        <f t="array" aca="1" ref="J72" ca="1">IF($B72,INDIRECT("'"&amp;$A72&amp;"'!H6"), "")</f>
        <v/>
      </c>
      <c r="K72" s="104" t="str">
        <f t="array" aca="1" ref="K72" ca="1">IF($B72,INDIRECT("'"&amp;$A72&amp;"'!I6"), "")</f>
        <v/>
      </c>
      <c r="L72" s="104" t="str">
        <f t="array" aca="1" ref="L72" ca="1">IF($B72,INDIRECT("'"&amp;$A72&amp;"'!J6"), "")</f>
        <v/>
      </c>
      <c r="M72" s="104" t="str">
        <f t="array" aca="1" ref="M72" ca="1">IF($B72,INDIRECT("'"&amp;$A72&amp;"'!K6"), "")</f>
        <v/>
      </c>
      <c r="N72" s="104" t="str">
        <f t="array" aca="1" ref="N72" ca="1">IF($B72,INDIRECT("'"&amp;$A72&amp;"'!L6"), "")</f>
        <v/>
      </c>
      <c r="O72" s="104" t="str">
        <f t="array" aca="1" ref="O72" ca="1">IF($B72,INDIRECT("'"&amp;$A72&amp;"'!M6"), "")</f>
        <v/>
      </c>
      <c r="P72" s="98" t="str">
        <f ca="1">IF(COUNTIF(YearlyExpendData[[#This Row],[January]:[December]], "&gt;0")&gt;0, SUMIF(YearlyExpendData[[#This Row],[January]:[December]],"&gt;0")/COUNTIF(YearlyExpendData[[#This Row],[January]:[December]],"&gt;0")*12, "")</f>
        <v/>
      </c>
      <c r="Q72" s="98"/>
      <c r="T72" s="2" t="str">
        <f>IF(Departments!A73&lt;&gt;"",Departments!A73,"")</f>
        <v/>
      </c>
      <c r="U72" s="2" t="str">
        <f t="shared" si="14"/>
        <v/>
      </c>
    </row>
    <row r="73" spans="1:21" x14ac:dyDescent="0.2">
      <c r="A73" s="95">
        <v>2038</v>
      </c>
      <c r="B73" s="95" t="b">
        <f ca="1">IF(ISERROR(INDIRECT("'"&amp;YearlyExpendData[[#This Row],[Year]]&amp;"'!C3")), FALSE(), IF(INDIRECT("'"&amp;YearlyExpendData[[#This Row],[Year]]&amp;"'!C3")&lt;&gt;YearlyExpendData[[#This Row],[Year]], FALSE(), TRUE()))</f>
        <v>0</v>
      </c>
      <c r="C73" s="104" t="str">
        <f ca="1">IF(YearlyExpendData[[#This Row],[Exists]],INDIRECT("'"&amp;YearlyExpendData[[#This Row],[Year]]&amp;"'!J3"), "")</f>
        <v/>
      </c>
      <c r="D73" s="104" t="str">
        <f t="array" aca="1" ref="D73" ca="1">IF($B73,INDIRECT("'"&amp;$A73&amp;"'!B6"), "")</f>
        <v/>
      </c>
      <c r="E73" s="104" t="str">
        <f t="array" aca="1" ref="E73" ca="1">IF($B73,INDIRECT("'"&amp;$A73&amp;"'!C6"), "")</f>
        <v/>
      </c>
      <c r="F73" s="104" t="str">
        <f t="array" aca="1" ref="F73" ca="1">IF($B73,INDIRECT("'"&amp;$A73&amp;"'!D6"), "")</f>
        <v/>
      </c>
      <c r="G73" s="104" t="str">
        <f t="array" aca="1" ref="G73" ca="1">IF($B73,INDIRECT("'"&amp;$A73&amp;"'!E6"), "")</f>
        <v/>
      </c>
      <c r="H73" s="104" t="str">
        <f t="array" aca="1" ref="H73" ca="1">IF($B73,INDIRECT("'"&amp;$A73&amp;"'!F6"), "")</f>
        <v/>
      </c>
      <c r="I73" s="104" t="str">
        <f t="array" aca="1" ref="I73" ca="1">IF($B73,INDIRECT("'"&amp;$A73&amp;"'!G6"), "")</f>
        <v/>
      </c>
      <c r="J73" s="104" t="str">
        <f t="array" aca="1" ref="J73" ca="1">IF($B73,INDIRECT("'"&amp;$A73&amp;"'!H6"), "")</f>
        <v/>
      </c>
      <c r="K73" s="104" t="str">
        <f t="array" aca="1" ref="K73" ca="1">IF($B73,INDIRECT("'"&amp;$A73&amp;"'!I6"), "")</f>
        <v/>
      </c>
      <c r="L73" s="104" t="str">
        <f t="array" aca="1" ref="L73" ca="1">IF($B73,INDIRECT("'"&amp;$A73&amp;"'!J6"), "")</f>
        <v/>
      </c>
      <c r="M73" s="104" t="str">
        <f t="array" aca="1" ref="M73" ca="1">IF($B73,INDIRECT("'"&amp;$A73&amp;"'!K6"), "")</f>
        <v/>
      </c>
      <c r="N73" s="104" t="str">
        <f t="array" aca="1" ref="N73" ca="1">IF($B73,INDIRECT("'"&amp;$A73&amp;"'!L6"), "")</f>
        <v/>
      </c>
      <c r="O73" s="104" t="str">
        <f t="array" aca="1" ref="O73" ca="1">IF($B73,INDIRECT("'"&amp;$A73&amp;"'!M6"), "")</f>
        <v/>
      </c>
      <c r="P73" s="98" t="str">
        <f ca="1">IF(COUNTIF(YearlyExpendData[[#This Row],[January]:[December]], "&gt;0")&gt;0, SUMIF(YearlyExpendData[[#This Row],[January]:[December]],"&gt;0")/COUNTIF(YearlyExpendData[[#This Row],[January]:[December]],"&gt;0")*12, "")</f>
        <v/>
      </c>
      <c r="Q73" s="98"/>
      <c r="T73" s="2" t="str">
        <f>IF(Departments!A74&lt;&gt;"",Departments!A74,"")</f>
        <v/>
      </c>
      <c r="U73" s="2" t="str">
        <f t="shared" si="14"/>
        <v/>
      </c>
    </row>
    <row r="74" spans="1:21" x14ac:dyDescent="0.2">
      <c r="A74" s="95">
        <v>2039</v>
      </c>
      <c r="B74" s="95" t="b">
        <f ca="1">IF(ISERROR(INDIRECT("'"&amp;YearlyExpendData[[#This Row],[Year]]&amp;"'!C3")), FALSE(), IF(INDIRECT("'"&amp;YearlyExpendData[[#This Row],[Year]]&amp;"'!C3")&lt;&gt;YearlyExpendData[[#This Row],[Year]], FALSE(), TRUE()))</f>
        <v>0</v>
      </c>
      <c r="C74" s="104" t="str">
        <f ca="1">IF(YearlyExpendData[[#This Row],[Exists]],INDIRECT("'"&amp;YearlyExpendData[[#This Row],[Year]]&amp;"'!J3"), "")</f>
        <v/>
      </c>
      <c r="D74" s="104" t="str">
        <f t="array" aca="1" ref="D74" ca="1">IF($B74,INDIRECT("'"&amp;$A74&amp;"'!B6"), "")</f>
        <v/>
      </c>
      <c r="E74" s="104" t="str">
        <f t="array" aca="1" ref="E74" ca="1">IF($B74,INDIRECT("'"&amp;$A74&amp;"'!C6"), "")</f>
        <v/>
      </c>
      <c r="F74" s="104" t="str">
        <f t="array" aca="1" ref="F74" ca="1">IF($B74,INDIRECT("'"&amp;$A74&amp;"'!D6"), "")</f>
        <v/>
      </c>
      <c r="G74" s="104" t="str">
        <f t="array" aca="1" ref="G74" ca="1">IF($B74,INDIRECT("'"&amp;$A74&amp;"'!E6"), "")</f>
        <v/>
      </c>
      <c r="H74" s="104" t="str">
        <f t="array" aca="1" ref="H74" ca="1">IF($B74,INDIRECT("'"&amp;$A74&amp;"'!F6"), "")</f>
        <v/>
      </c>
      <c r="I74" s="104" t="str">
        <f t="array" aca="1" ref="I74" ca="1">IF($B74,INDIRECT("'"&amp;$A74&amp;"'!G6"), "")</f>
        <v/>
      </c>
      <c r="J74" s="104" t="str">
        <f t="array" aca="1" ref="J74" ca="1">IF($B74,INDIRECT("'"&amp;$A74&amp;"'!H6"), "")</f>
        <v/>
      </c>
      <c r="K74" s="104" t="str">
        <f t="array" aca="1" ref="K74" ca="1">IF($B74,INDIRECT("'"&amp;$A74&amp;"'!I6"), "")</f>
        <v/>
      </c>
      <c r="L74" s="104" t="str">
        <f t="array" aca="1" ref="L74" ca="1">IF($B74,INDIRECT("'"&amp;$A74&amp;"'!J6"), "")</f>
        <v/>
      </c>
      <c r="M74" s="104" t="str">
        <f t="array" aca="1" ref="M74" ca="1">IF($B74,INDIRECT("'"&amp;$A74&amp;"'!K6"), "")</f>
        <v/>
      </c>
      <c r="N74" s="104" t="str">
        <f t="array" aca="1" ref="N74" ca="1">IF($B74,INDIRECT("'"&amp;$A74&amp;"'!L6"), "")</f>
        <v/>
      </c>
      <c r="O74" s="104" t="str">
        <f t="array" aca="1" ref="O74" ca="1">IF($B74,INDIRECT("'"&amp;$A74&amp;"'!M6"), "")</f>
        <v/>
      </c>
      <c r="P74" s="98" t="str">
        <f ca="1">IF(COUNTIF(YearlyExpendData[[#This Row],[January]:[December]], "&gt;0")&gt;0, SUMIF(YearlyExpendData[[#This Row],[January]:[December]],"&gt;0")/COUNTIF(YearlyExpendData[[#This Row],[January]:[December]],"&gt;0")*12, "")</f>
        <v/>
      </c>
      <c r="Q74" s="98"/>
      <c r="T74" s="2" t="str">
        <f>IF(Departments!A75&lt;&gt;"",Departments!A75,"")</f>
        <v/>
      </c>
      <c r="U74" s="2" t="str">
        <f t="shared" si="14"/>
        <v/>
      </c>
    </row>
    <row r="75" spans="1:21" x14ac:dyDescent="0.2">
      <c r="A75" s="95">
        <v>2040</v>
      </c>
      <c r="B75" s="95" t="b">
        <f ca="1">IF(ISERROR(INDIRECT("'"&amp;YearlyExpendData[[#This Row],[Year]]&amp;"'!C3")), FALSE(), IF(INDIRECT("'"&amp;YearlyExpendData[[#This Row],[Year]]&amp;"'!C3")&lt;&gt;YearlyExpendData[[#This Row],[Year]], FALSE(), TRUE()))</f>
        <v>0</v>
      </c>
      <c r="C75" s="104" t="str">
        <f ca="1">IF(YearlyExpendData[[#This Row],[Exists]],INDIRECT("'"&amp;YearlyExpendData[[#This Row],[Year]]&amp;"'!J3"), "")</f>
        <v/>
      </c>
      <c r="D75" s="104" t="str">
        <f t="array" aca="1" ref="D75" ca="1">IF($B75,INDIRECT("'"&amp;$A75&amp;"'!B6"), "")</f>
        <v/>
      </c>
      <c r="E75" s="104" t="str">
        <f t="array" aca="1" ref="E75" ca="1">IF($B75,INDIRECT("'"&amp;$A75&amp;"'!C6"), "")</f>
        <v/>
      </c>
      <c r="F75" s="104" t="str">
        <f t="array" aca="1" ref="F75" ca="1">IF($B75,INDIRECT("'"&amp;$A75&amp;"'!D6"), "")</f>
        <v/>
      </c>
      <c r="G75" s="104" t="str">
        <f t="array" aca="1" ref="G75" ca="1">IF($B75,INDIRECT("'"&amp;$A75&amp;"'!E6"), "")</f>
        <v/>
      </c>
      <c r="H75" s="104" t="str">
        <f t="array" aca="1" ref="H75" ca="1">IF($B75,INDIRECT("'"&amp;$A75&amp;"'!F6"), "")</f>
        <v/>
      </c>
      <c r="I75" s="104" t="str">
        <f t="array" aca="1" ref="I75" ca="1">IF($B75,INDIRECT("'"&amp;$A75&amp;"'!G6"), "")</f>
        <v/>
      </c>
      <c r="J75" s="104" t="str">
        <f t="array" aca="1" ref="J75" ca="1">IF($B75,INDIRECT("'"&amp;$A75&amp;"'!H6"), "")</f>
        <v/>
      </c>
      <c r="K75" s="104" t="str">
        <f t="array" aca="1" ref="K75" ca="1">IF($B75,INDIRECT("'"&amp;$A75&amp;"'!I6"), "")</f>
        <v/>
      </c>
      <c r="L75" s="104" t="str">
        <f t="array" aca="1" ref="L75" ca="1">IF($B75,INDIRECT("'"&amp;$A75&amp;"'!J6"), "")</f>
        <v/>
      </c>
      <c r="M75" s="104" t="str">
        <f t="array" aca="1" ref="M75" ca="1">IF($B75,INDIRECT("'"&amp;$A75&amp;"'!K6"), "")</f>
        <v/>
      </c>
      <c r="N75" s="104" t="str">
        <f t="array" aca="1" ref="N75" ca="1">IF($B75,INDIRECT("'"&amp;$A75&amp;"'!L6"), "")</f>
        <v/>
      </c>
      <c r="O75" s="104" t="str">
        <f t="array" aca="1" ref="O75" ca="1">IF($B75,INDIRECT("'"&amp;$A75&amp;"'!M6"), "")</f>
        <v/>
      </c>
      <c r="P75" s="98" t="str">
        <f ca="1">IF(COUNTIF(YearlyExpendData[[#This Row],[January]:[December]], "&gt;0")&gt;0, SUMIF(YearlyExpendData[[#This Row],[January]:[December]],"&gt;0")/COUNTIF(YearlyExpendData[[#This Row],[January]:[December]],"&gt;0")*12, "")</f>
        <v/>
      </c>
      <c r="Q75" s="98"/>
      <c r="T75" s="2" t="str">
        <f>IF(Departments!A76&lt;&gt;"",Departments!A76,"")</f>
        <v/>
      </c>
      <c r="U75" s="2" t="str">
        <f t="shared" si="14"/>
        <v/>
      </c>
    </row>
    <row r="76" spans="1:21" x14ac:dyDescent="0.2">
      <c r="A76" s="95">
        <v>2041</v>
      </c>
      <c r="B76" s="95" t="b">
        <f ca="1">IF(ISERROR(INDIRECT("'"&amp;YearlyExpendData[[#This Row],[Year]]&amp;"'!C3")), FALSE(), IF(INDIRECT("'"&amp;YearlyExpendData[[#This Row],[Year]]&amp;"'!C3")&lt;&gt;YearlyExpendData[[#This Row],[Year]], FALSE(), TRUE()))</f>
        <v>0</v>
      </c>
      <c r="C76" s="104" t="str">
        <f ca="1">IF(YearlyExpendData[[#This Row],[Exists]],INDIRECT("'"&amp;YearlyExpendData[[#This Row],[Year]]&amp;"'!J3"), "")</f>
        <v/>
      </c>
      <c r="D76" s="104" t="str">
        <f t="array" aca="1" ref="D76" ca="1">IF($B76,INDIRECT("'"&amp;$A76&amp;"'!B6"), "")</f>
        <v/>
      </c>
      <c r="E76" s="104" t="str">
        <f t="array" aca="1" ref="E76" ca="1">IF($B76,INDIRECT("'"&amp;$A76&amp;"'!C6"), "")</f>
        <v/>
      </c>
      <c r="F76" s="104" t="str">
        <f t="array" aca="1" ref="F76" ca="1">IF($B76,INDIRECT("'"&amp;$A76&amp;"'!D6"), "")</f>
        <v/>
      </c>
      <c r="G76" s="104" t="str">
        <f t="array" aca="1" ref="G76" ca="1">IF($B76,INDIRECT("'"&amp;$A76&amp;"'!E6"), "")</f>
        <v/>
      </c>
      <c r="H76" s="104" t="str">
        <f t="array" aca="1" ref="H76" ca="1">IF($B76,INDIRECT("'"&amp;$A76&amp;"'!F6"), "")</f>
        <v/>
      </c>
      <c r="I76" s="104" t="str">
        <f t="array" aca="1" ref="I76" ca="1">IF($B76,INDIRECT("'"&amp;$A76&amp;"'!G6"), "")</f>
        <v/>
      </c>
      <c r="J76" s="104" t="str">
        <f t="array" aca="1" ref="J76" ca="1">IF($B76,INDIRECT("'"&amp;$A76&amp;"'!H6"), "")</f>
        <v/>
      </c>
      <c r="K76" s="104" t="str">
        <f t="array" aca="1" ref="K76" ca="1">IF($B76,INDIRECT("'"&amp;$A76&amp;"'!I6"), "")</f>
        <v/>
      </c>
      <c r="L76" s="104" t="str">
        <f t="array" aca="1" ref="L76" ca="1">IF($B76,INDIRECT("'"&amp;$A76&amp;"'!J6"), "")</f>
        <v/>
      </c>
      <c r="M76" s="104" t="str">
        <f t="array" aca="1" ref="M76" ca="1">IF($B76,INDIRECT("'"&amp;$A76&amp;"'!K6"), "")</f>
        <v/>
      </c>
      <c r="N76" s="104" t="str">
        <f t="array" aca="1" ref="N76" ca="1">IF($B76,INDIRECT("'"&amp;$A76&amp;"'!L6"), "")</f>
        <v/>
      </c>
      <c r="O76" s="104" t="str">
        <f t="array" aca="1" ref="O76" ca="1">IF($B76,INDIRECT("'"&amp;$A76&amp;"'!M6"), "")</f>
        <v/>
      </c>
      <c r="P76" s="98" t="str">
        <f ca="1">IF(COUNTIF(YearlyExpendData[[#This Row],[January]:[December]], "&gt;0")&gt;0, SUMIF(YearlyExpendData[[#This Row],[January]:[December]],"&gt;0")/COUNTIF(YearlyExpendData[[#This Row],[January]:[December]],"&gt;0")*12, "")</f>
        <v/>
      </c>
      <c r="Q76" s="98"/>
      <c r="T76" s="2" t="str">
        <f>IF(Departments!A77&lt;&gt;"",Departments!A77,"")</f>
        <v/>
      </c>
      <c r="U76" s="2" t="str">
        <f t="shared" si="14"/>
        <v/>
      </c>
    </row>
    <row r="77" spans="1:21" x14ac:dyDescent="0.2">
      <c r="A77" s="95">
        <v>2042</v>
      </c>
      <c r="B77" s="95" t="b">
        <f ca="1">IF(ISERROR(INDIRECT("'"&amp;YearlyExpendData[[#This Row],[Year]]&amp;"'!C3")), FALSE(), IF(INDIRECT("'"&amp;YearlyExpendData[[#This Row],[Year]]&amp;"'!C3")&lt;&gt;YearlyExpendData[[#This Row],[Year]], FALSE(), TRUE()))</f>
        <v>0</v>
      </c>
      <c r="C77" s="104" t="str">
        <f ca="1">IF(YearlyExpendData[[#This Row],[Exists]],INDIRECT("'"&amp;YearlyExpendData[[#This Row],[Year]]&amp;"'!J3"), "")</f>
        <v/>
      </c>
      <c r="D77" s="104" t="str">
        <f t="array" aca="1" ref="D77" ca="1">IF($B77,INDIRECT("'"&amp;$A77&amp;"'!B6"), "")</f>
        <v/>
      </c>
      <c r="E77" s="104" t="str">
        <f t="array" aca="1" ref="E77" ca="1">IF($B77,INDIRECT("'"&amp;$A77&amp;"'!C6"), "")</f>
        <v/>
      </c>
      <c r="F77" s="104" t="str">
        <f t="array" aca="1" ref="F77" ca="1">IF($B77,INDIRECT("'"&amp;$A77&amp;"'!D6"), "")</f>
        <v/>
      </c>
      <c r="G77" s="104" t="str">
        <f t="array" aca="1" ref="G77" ca="1">IF($B77,INDIRECT("'"&amp;$A77&amp;"'!E6"), "")</f>
        <v/>
      </c>
      <c r="H77" s="104" t="str">
        <f t="array" aca="1" ref="H77" ca="1">IF($B77,INDIRECT("'"&amp;$A77&amp;"'!F6"), "")</f>
        <v/>
      </c>
      <c r="I77" s="104" t="str">
        <f t="array" aca="1" ref="I77" ca="1">IF($B77,INDIRECT("'"&amp;$A77&amp;"'!G6"), "")</f>
        <v/>
      </c>
      <c r="J77" s="104" t="str">
        <f t="array" aca="1" ref="J77" ca="1">IF($B77,INDIRECT("'"&amp;$A77&amp;"'!H6"), "")</f>
        <v/>
      </c>
      <c r="K77" s="104" t="str">
        <f t="array" aca="1" ref="K77" ca="1">IF($B77,INDIRECT("'"&amp;$A77&amp;"'!I6"), "")</f>
        <v/>
      </c>
      <c r="L77" s="104" t="str">
        <f t="array" aca="1" ref="L77" ca="1">IF($B77,INDIRECT("'"&amp;$A77&amp;"'!J6"), "")</f>
        <v/>
      </c>
      <c r="M77" s="104" t="str">
        <f t="array" aca="1" ref="M77" ca="1">IF($B77,INDIRECT("'"&amp;$A77&amp;"'!K6"), "")</f>
        <v/>
      </c>
      <c r="N77" s="104" t="str">
        <f t="array" aca="1" ref="N77" ca="1">IF($B77,INDIRECT("'"&amp;$A77&amp;"'!L6"), "")</f>
        <v/>
      </c>
      <c r="O77" s="104" t="str">
        <f t="array" aca="1" ref="O77" ca="1">IF($B77,INDIRECT("'"&amp;$A77&amp;"'!M6"), "")</f>
        <v/>
      </c>
      <c r="P77" s="98" t="str">
        <f ca="1">IF(COUNTIF(YearlyExpendData[[#This Row],[January]:[December]], "&gt;0")&gt;0, SUMIF(YearlyExpendData[[#This Row],[January]:[December]],"&gt;0")/COUNTIF(YearlyExpendData[[#This Row],[January]:[December]],"&gt;0")*12, "")</f>
        <v/>
      </c>
      <c r="Q77" s="98"/>
      <c r="T77" s="2" t="str">
        <f>IF(Departments!A78&lt;&gt;"",Departments!A78,"")</f>
        <v/>
      </c>
      <c r="U77" s="2" t="str">
        <f t="shared" si="14"/>
        <v/>
      </c>
    </row>
    <row r="78" spans="1:21" x14ac:dyDescent="0.2">
      <c r="A78" s="95">
        <v>2043</v>
      </c>
      <c r="B78" s="95" t="b">
        <f ca="1">IF(ISERROR(INDIRECT("'"&amp;YearlyExpendData[[#This Row],[Year]]&amp;"'!C3")), FALSE(), IF(INDIRECT("'"&amp;YearlyExpendData[[#This Row],[Year]]&amp;"'!C3")&lt;&gt;YearlyExpendData[[#This Row],[Year]], FALSE(), TRUE()))</f>
        <v>0</v>
      </c>
      <c r="C78" s="104" t="str">
        <f ca="1">IF(YearlyExpendData[[#This Row],[Exists]],INDIRECT("'"&amp;YearlyExpendData[[#This Row],[Year]]&amp;"'!J3"), "")</f>
        <v/>
      </c>
      <c r="D78" s="104" t="str">
        <f t="array" aca="1" ref="D78" ca="1">IF($B78,INDIRECT("'"&amp;$A78&amp;"'!B6"), "")</f>
        <v/>
      </c>
      <c r="E78" s="104" t="str">
        <f t="array" aca="1" ref="E78" ca="1">IF($B78,INDIRECT("'"&amp;$A78&amp;"'!C6"), "")</f>
        <v/>
      </c>
      <c r="F78" s="104" t="str">
        <f t="array" aca="1" ref="F78" ca="1">IF($B78,INDIRECT("'"&amp;$A78&amp;"'!D6"), "")</f>
        <v/>
      </c>
      <c r="G78" s="104" t="str">
        <f t="array" aca="1" ref="G78" ca="1">IF($B78,INDIRECT("'"&amp;$A78&amp;"'!E6"), "")</f>
        <v/>
      </c>
      <c r="H78" s="104" t="str">
        <f t="array" aca="1" ref="H78" ca="1">IF($B78,INDIRECT("'"&amp;$A78&amp;"'!F6"), "")</f>
        <v/>
      </c>
      <c r="I78" s="104" t="str">
        <f t="array" aca="1" ref="I78" ca="1">IF($B78,INDIRECT("'"&amp;$A78&amp;"'!G6"), "")</f>
        <v/>
      </c>
      <c r="J78" s="104" t="str">
        <f t="array" aca="1" ref="J78" ca="1">IF($B78,INDIRECT("'"&amp;$A78&amp;"'!H6"), "")</f>
        <v/>
      </c>
      <c r="K78" s="104" t="str">
        <f t="array" aca="1" ref="K78" ca="1">IF($B78,INDIRECT("'"&amp;$A78&amp;"'!I6"), "")</f>
        <v/>
      </c>
      <c r="L78" s="104" t="str">
        <f t="array" aca="1" ref="L78" ca="1">IF($B78,INDIRECT("'"&amp;$A78&amp;"'!J6"), "")</f>
        <v/>
      </c>
      <c r="M78" s="104" t="str">
        <f t="array" aca="1" ref="M78" ca="1">IF($B78,INDIRECT("'"&amp;$A78&amp;"'!K6"), "")</f>
        <v/>
      </c>
      <c r="N78" s="104" t="str">
        <f t="array" aca="1" ref="N78" ca="1">IF($B78,INDIRECT("'"&amp;$A78&amp;"'!L6"), "")</f>
        <v/>
      </c>
      <c r="O78" s="104" t="str">
        <f t="array" aca="1" ref="O78" ca="1">IF($B78,INDIRECT("'"&amp;$A78&amp;"'!M6"), "")</f>
        <v/>
      </c>
      <c r="P78" s="98" t="str">
        <f ca="1">IF(COUNTIF(YearlyExpendData[[#This Row],[January]:[December]], "&gt;0")&gt;0, SUMIF(YearlyExpendData[[#This Row],[January]:[December]],"&gt;0")/COUNTIF(YearlyExpendData[[#This Row],[January]:[December]],"&gt;0")*12, "")</f>
        <v/>
      </c>
      <c r="Q78" s="98"/>
      <c r="T78" s="2" t="str">
        <f>IF(Departments!A79&lt;&gt;"",Departments!A79,"")</f>
        <v/>
      </c>
      <c r="U78" s="2" t="str">
        <f t="shared" si="14"/>
        <v/>
      </c>
    </row>
    <row r="79" spans="1:21" x14ac:dyDescent="0.2">
      <c r="A79" s="95">
        <v>2044</v>
      </c>
      <c r="B79" s="95" t="b">
        <f ca="1">IF(ISERROR(INDIRECT("'"&amp;YearlyExpendData[[#This Row],[Year]]&amp;"'!C3")), FALSE(), IF(INDIRECT("'"&amp;YearlyExpendData[[#This Row],[Year]]&amp;"'!C3")&lt;&gt;YearlyExpendData[[#This Row],[Year]], FALSE(), TRUE()))</f>
        <v>0</v>
      </c>
      <c r="C79" s="104" t="str">
        <f ca="1">IF(YearlyExpendData[[#This Row],[Exists]],INDIRECT("'"&amp;YearlyExpendData[[#This Row],[Year]]&amp;"'!J3"), "")</f>
        <v/>
      </c>
      <c r="D79" s="104" t="str">
        <f t="array" aca="1" ref="D79" ca="1">IF($B79,INDIRECT("'"&amp;$A79&amp;"'!B6"), "")</f>
        <v/>
      </c>
      <c r="E79" s="104" t="str">
        <f t="array" aca="1" ref="E79" ca="1">IF($B79,INDIRECT("'"&amp;$A79&amp;"'!C6"), "")</f>
        <v/>
      </c>
      <c r="F79" s="104" t="str">
        <f t="array" aca="1" ref="F79" ca="1">IF($B79,INDIRECT("'"&amp;$A79&amp;"'!D6"), "")</f>
        <v/>
      </c>
      <c r="G79" s="104" t="str">
        <f t="array" aca="1" ref="G79" ca="1">IF($B79,INDIRECT("'"&amp;$A79&amp;"'!E6"), "")</f>
        <v/>
      </c>
      <c r="H79" s="104" t="str">
        <f t="array" aca="1" ref="H79" ca="1">IF($B79,INDIRECT("'"&amp;$A79&amp;"'!F6"), "")</f>
        <v/>
      </c>
      <c r="I79" s="104" t="str">
        <f t="array" aca="1" ref="I79" ca="1">IF($B79,INDIRECT("'"&amp;$A79&amp;"'!G6"), "")</f>
        <v/>
      </c>
      <c r="J79" s="104" t="str">
        <f t="array" aca="1" ref="J79" ca="1">IF($B79,INDIRECT("'"&amp;$A79&amp;"'!H6"), "")</f>
        <v/>
      </c>
      <c r="K79" s="104" t="str">
        <f t="array" aca="1" ref="K79" ca="1">IF($B79,INDIRECT("'"&amp;$A79&amp;"'!I6"), "")</f>
        <v/>
      </c>
      <c r="L79" s="104" t="str">
        <f t="array" aca="1" ref="L79" ca="1">IF($B79,INDIRECT("'"&amp;$A79&amp;"'!J6"), "")</f>
        <v/>
      </c>
      <c r="M79" s="104" t="str">
        <f t="array" aca="1" ref="M79" ca="1">IF($B79,INDIRECT("'"&amp;$A79&amp;"'!K6"), "")</f>
        <v/>
      </c>
      <c r="N79" s="104" t="str">
        <f t="array" aca="1" ref="N79" ca="1">IF($B79,INDIRECT("'"&amp;$A79&amp;"'!L6"), "")</f>
        <v/>
      </c>
      <c r="O79" s="104" t="str">
        <f t="array" aca="1" ref="O79" ca="1">IF($B79,INDIRECT("'"&amp;$A79&amp;"'!M6"), "")</f>
        <v/>
      </c>
      <c r="P79" s="98" t="str">
        <f ca="1">IF(COUNTIF(YearlyExpendData[[#This Row],[January]:[December]], "&gt;0")&gt;0, SUMIF(YearlyExpendData[[#This Row],[January]:[December]],"&gt;0")/COUNTIF(YearlyExpendData[[#This Row],[January]:[December]],"&gt;0")*12, "")</f>
        <v/>
      </c>
      <c r="Q79" s="98"/>
      <c r="T79" s="2" t="str">
        <f>IF(Departments!A80&lt;&gt;"",Departments!A80,"")</f>
        <v/>
      </c>
      <c r="U79" s="2" t="str">
        <f t="shared" si="14"/>
        <v/>
      </c>
    </row>
    <row r="80" spans="1:21" x14ac:dyDescent="0.2">
      <c r="A80" s="95">
        <v>2045</v>
      </c>
      <c r="B80" s="95" t="b">
        <f ca="1">IF(ISERROR(INDIRECT("'"&amp;YearlyExpendData[[#This Row],[Year]]&amp;"'!C3")), FALSE(), IF(INDIRECT("'"&amp;YearlyExpendData[[#This Row],[Year]]&amp;"'!C3")&lt;&gt;YearlyExpendData[[#This Row],[Year]], FALSE(), TRUE()))</f>
        <v>0</v>
      </c>
      <c r="C80" s="104" t="str">
        <f ca="1">IF(YearlyExpendData[[#This Row],[Exists]],INDIRECT("'"&amp;YearlyExpendData[[#This Row],[Year]]&amp;"'!J3"), "")</f>
        <v/>
      </c>
      <c r="D80" s="104" t="str">
        <f t="array" aca="1" ref="D80" ca="1">IF($B80,INDIRECT("'"&amp;$A80&amp;"'!B6"), "")</f>
        <v/>
      </c>
      <c r="E80" s="104" t="str">
        <f t="array" aca="1" ref="E80" ca="1">IF($B80,INDIRECT("'"&amp;$A80&amp;"'!C6"), "")</f>
        <v/>
      </c>
      <c r="F80" s="104" t="str">
        <f t="array" aca="1" ref="F80" ca="1">IF($B80,INDIRECT("'"&amp;$A80&amp;"'!D6"), "")</f>
        <v/>
      </c>
      <c r="G80" s="104" t="str">
        <f t="array" aca="1" ref="G80" ca="1">IF($B80,INDIRECT("'"&amp;$A80&amp;"'!E6"), "")</f>
        <v/>
      </c>
      <c r="H80" s="104" t="str">
        <f t="array" aca="1" ref="H80" ca="1">IF($B80,INDIRECT("'"&amp;$A80&amp;"'!F6"), "")</f>
        <v/>
      </c>
      <c r="I80" s="104" t="str">
        <f t="array" aca="1" ref="I80" ca="1">IF($B80,INDIRECT("'"&amp;$A80&amp;"'!G6"), "")</f>
        <v/>
      </c>
      <c r="J80" s="104" t="str">
        <f t="array" aca="1" ref="J80" ca="1">IF($B80,INDIRECT("'"&amp;$A80&amp;"'!H6"), "")</f>
        <v/>
      </c>
      <c r="K80" s="104" t="str">
        <f t="array" aca="1" ref="K80" ca="1">IF($B80,INDIRECT("'"&amp;$A80&amp;"'!I6"), "")</f>
        <v/>
      </c>
      <c r="L80" s="104" t="str">
        <f t="array" aca="1" ref="L80" ca="1">IF($B80,INDIRECT("'"&amp;$A80&amp;"'!J6"), "")</f>
        <v/>
      </c>
      <c r="M80" s="104" t="str">
        <f t="array" aca="1" ref="M80" ca="1">IF($B80,INDIRECT("'"&amp;$A80&amp;"'!K6"), "")</f>
        <v/>
      </c>
      <c r="N80" s="104" t="str">
        <f t="array" aca="1" ref="N80" ca="1">IF($B80,INDIRECT("'"&amp;$A80&amp;"'!L6"), "")</f>
        <v/>
      </c>
      <c r="O80" s="104" t="str">
        <f t="array" aca="1" ref="O80" ca="1">IF($B80,INDIRECT("'"&amp;$A80&amp;"'!M6"), "")</f>
        <v/>
      </c>
      <c r="P80" s="98" t="str">
        <f ca="1">IF(COUNTIF(YearlyExpendData[[#This Row],[January]:[December]], "&gt;0")&gt;0, SUMIF(YearlyExpendData[[#This Row],[January]:[December]],"&gt;0")/COUNTIF(YearlyExpendData[[#This Row],[January]:[December]],"&gt;0")*12, "")</f>
        <v/>
      </c>
      <c r="T80" s="2" t="str">
        <f>IF(Departments!A81&lt;&gt;"",Departments!A81,"")</f>
        <v/>
      </c>
      <c r="U80" s="2" t="str">
        <f t="shared" si="14"/>
        <v/>
      </c>
    </row>
    <row r="81" spans="1:21" x14ac:dyDescent="0.2">
      <c r="A81" s="95">
        <v>2046</v>
      </c>
      <c r="B81" s="95" t="b">
        <f ca="1">IF(ISERROR(INDIRECT("'"&amp;YearlyExpendData[[#This Row],[Year]]&amp;"'!C3")), FALSE(), IF(INDIRECT("'"&amp;YearlyExpendData[[#This Row],[Year]]&amp;"'!C3")&lt;&gt;YearlyExpendData[[#This Row],[Year]], FALSE(), TRUE()))</f>
        <v>0</v>
      </c>
      <c r="C81" s="104" t="str">
        <f ca="1">IF(YearlyExpendData[[#This Row],[Exists]],INDIRECT("'"&amp;YearlyExpendData[[#This Row],[Year]]&amp;"'!J3"), "")</f>
        <v/>
      </c>
      <c r="D81" s="104" t="str">
        <f t="array" aca="1" ref="D81" ca="1">IF($B81,INDIRECT("'"&amp;$A81&amp;"'!B6"), "")</f>
        <v/>
      </c>
      <c r="E81" s="104" t="str">
        <f t="array" aca="1" ref="E81" ca="1">IF($B81,INDIRECT("'"&amp;$A81&amp;"'!C6"), "")</f>
        <v/>
      </c>
      <c r="F81" s="104" t="str">
        <f t="array" aca="1" ref="F81" ca="1">IF($B81,INDIRECT("'"&amp;$A81&amp;"'!D6"), "")</f>
        <v/>
      </c>
      <c r="G81" s="104" t="str">
        <f t="array" aca="1" ref="G81" ca="1">IF($B81,INDIRECT("'"&amp;$A81&amp;"'!E6"), "")</f>
        <v/>
      </c>
      <c r="H81" s="104" t="str">
        <f t="array" aca="1" ref="H81" ca="1">IF($B81,INDIRECT("'"&amp;$A81&amp;"'!F6"), "")</f>
        <v/>
      </c>
      <c r="I81" s="104" t="str">
        <f t="array" aca="1" ref="I81" ca="1">IF($B81,INDIRECT("'"&amp;$A81&amp;"'!G6"), "")</f>
        <v/>
      </c>
      <c r="J81" s="104" t="str">
        <f t="array" aca="1" ref="J81" ca="1">IF($B81,INDIRECT("'"&amp;$A81&amp;"'!H6"), "")</f>
        <v/>
      </c>
      <c r="K81" s="104" t="str">
        <f t="array" aca="1" ref="K81" ca="1">IF($B81,INDIRECT("'"&amp;$A81&amp;"'!I6"), "")</f>
        <v/>
      </c>
      <c r="L81" s="104" t="str">
        <f t="array" aca="1" ref="L81" ca="1">IF($B81,INDIRECT("'"&amp;$A81&amp;"'!J6"), "")</f>
        <v/>
      </c>
      <c r="M81" s="104" t="str">
        <f t="array" aca="1" ref="M81" ca="1">IF($B81,INDIRECT("'"&amp;$A81&amp;"'!K6"), "")</f>
        <v/>
      </c>
      <c r="N81" s="104" t="str">
        <f t="array" aca="1" ref="N81" ca="1">IF($B81,INDIRECT("'"&amp;$A81&amp;"'!L6"), "")</f>
        <v/>
      </c>
      <c r="O81" s="104" t="str">
        <f t="array" aca="1" ref="O81" ca="1">IF($B81,INDIRECT("'"&amp;$A81&amp;"'!M6"), "")</f>
        <v/>
      </c>
      <c r="P81" s="98" t="str">
        <f ca="1">IF(COUNTIF(YearlyExpendData[[#This Row],[January]:[December]], "&gt;0")&gt;0, SUMIF(YearlyExpendData[[#This Row],[January]:[December]],"&gt;0")/COUNTIF(YearlyExpendData[[#This Row],[January]:[December]],"&gt;0")*12, "")</f>
        <v/>
      </c>
      <c r="T81" s="2" t="str">
        <f>IF(Departments!A82&lt;&gt;"",Departments!A82,"")</f>
        <v/>
      </c>
      <c r="U81" s="2" t="str">
        <f t="shared" si="14"/>
        <v/>
      </c>
    </row>
    <row r="82" spans="1:21" x14ac:dyDescent="0.2">
      <c r="A82" s="95">
        <v>2047</v>
      </c>
      <c r="B82" s="95" t="b">
        <f ca="1">IF(ISERROR(INDIRECT("'"&amp;YearlyExpendData[[#This Row],[Year]]&amp;"'!C3")), FALSE(), IF(INDIRECT("'"&amp;YearlyExpendData[[#This Row],[Year]]&amp;"'!C3")&lt;&gt;YearlyExpendData[[#This Row],[Year]], FALSE(), TRUE()))</f>
        <v>0</v>
      </c>
      <c r="C82" s="104" t="str">
        <f ca="1">IF(YearlyExpendData[[#This Row],[Exists]],INDIRECT("'"&amp;YearlyExpendData[[#This Row],[Year]]&amp;"'!J3"), "")</f>
        <v/>
      </c>
      <c r="D82" s="104" t="str">
        <f t="array" aca="1" ref="D82" ca="1">IF($B82,INDIRECT("'"&amp;$A82&amp;"'!B6"), "")</f>
        <v/>
      </c>
      <c r="E82" s="104" t="str">
        <f t="array" aca="1" ref="E82" ca="1">IF($B82,INDIRECT("'"&amp;$A82&amp;"'!C6"), "")</f>
        <v/>
      </c>
      <c r="F82" s="104" t="str">
        <f t="array" aca="1" ref="F82" ca="1">IF($B82,INDIRECT("'"&amp;$A82&amp;"'!D6"), "")</f>
        <v/>
      </c>
      <c r="G82" s="104" t="str">
        <f t="array" aca="1" ref="G82" ca="1">IF($B82,INDIRECT("'"&amp;$A82&amp;"'!E6"), "")</f>
        <v/>
      </c>
      <c r="H82" s="104" t="str">
        <f t="array" aca="1" ref="H82" ca="1">IF($B82,INDIRECT("'"&amp;$A82&amp;"'!F6"), "")</f>
        <v/>
      </c>
      <c r="I82" s="104" t="str">
        <f t="array" aca="1" ref="I82" ca="1">IF($B82,INDIRECT("'"&amp;$A82&amp;"'!G6"), "")</f>
        <v/>
      </c>
      <c r="J82" s="104" t="str">
        <f t="array" aca="1" ref="J82" ca="1">IF($B82,INDIRECT("'"&amp;$A82&amp;"'!H6"), "")</f>
        <v/>
      </c>
      <c r="K82" s="104" t="str">
        <f t="array" aca="1" ref="K82" ca="1">IF($B82,INDIRECT("'"&amp;$A82&amp;"'!I6"), "")</f>
        <v/>
      </c>
      <c r="L82" s="104" t="str">
        <f t="array" aca="1" ref="L82" ca="1">IF($B82,INDIRECT("'"&amp;$A82&amp;"'!J6"), "")</f>
        <v/>
      </c>
      <c r="M82" s="104" t="str">
        <f t="array" aca="1" ref="M82" ca="1">IF($B82,INDIRECT("'"&amp;$A82&amp;"'!K6"), "")</f>
        <v/>
      </c>
      <c r="N82" s="104" t="str">
        <f t="array" aca="1" ref="N82" ca="1">IF($B82,INDIRECT("'"&amp;$A82&amp;"'!L6"), "")</f>
        <v/>
      </c>
      <c r="O82" s="104" t="str">
        <f t="array" aca="1" ref="O82" ca="1">IF($B82,INDIRECT("'"&amp;$A82&amp;"'!M6"), "")</f>
        <v/>
      </c>
      <c r="P82" s="98" t="str">
        <f ca="1">IF(COUNTIF(YearlyExpendData[[#This Row],[January]:[December]], "&gt;0")&gt;0, SUMIF(YearlyExpendData[[#This Row],[January]:[December]],"&gt;0")/COUNTIF(YearlyExpendData[[#This Row],[January]:[December]],"&gt;0")*12, "")</f>
        <v/>
      </c>
      <c r="T82" s="2" t="str">
        <f>IF(Departments!A83&lt;&gt;"",Departments!A83,"")</f>
        <v/>
      </c>
      <c r="U82" s="2" t="str">
        <f t="shared" si="14"/>
        <v/>
      </c>
    </row>
    <row r="83" spans="1:21" x14ac:dyDescent="0.2">
      <c r="A83" s="95">
        <v>2048</v>
      </c>
      <c r="B83" s="95" t="b">
        <f ca="1">IF(ISERROR(INDIRECT("'"&amp;YearlyExpendData[[#This Row],[Year]]&amp;"'!C3")), FALSE(), IF(INDIRECT("'"&amp;YearlyExpendData[[#This Row],[Year]]&amp;"'!C3")&lt;&gt;YearlyExpendData[[#This Row],[Year]], FALSE(), TRUE()))</f>
        <v>0</v>
      </c>
      <c r="C83" s="104" t="str">
        <f ca="1">IF(YearlyExpendData[[#This Row],[Exists]],INDIRECT("'"&amp;YearlyExpendData[[#This Row],[Year]]&amp;"'!J3"), "")</f>
        <v/>
      </c>
      <c r="D83" s="104" t="str">
        <f t="array" aca="1" ref="D83" ca="1">IF($B83,INDIRECT("'"&amp;$A83&amp;"'!B6"), "")</f>
        <v/>
      </c>
      <c r="E83" s="104" t="str">
        <f t="array" aca="1" ref="E83" ca="1">IF($B83,INDIRECT("'"&amp;$A83&amp;"'!C6"), "")</f>
        <v/>
      </c>
      <c r="F83" s="104" t="str">
        <f t="array" aca="1" ref="F83" ca="1">IF($B83,INDIRECT("'"&amp;$A83&amp;"'!D6"), "")</f>
        <v/>
      </c>
      <c r="G83" s="104" t="str">
        <f t="array" aca="1" ref="G83" ca="1">IF($B83,INDIRECT("'"&amp;$A83&amp;"'!E6"), "")</f>
        <v/>
      </c>
      <c r="H83" s="104" t="str">
        <f t="array" aca="1" ref="H83" ca="1">IF($B83,INDIRECT("'"&amp;$A83&amp;"'!F6"), "")</f>
        <v/>
      </c>
      <c r="I83" s="104" t="str">
        <f t="array" aca="1" ref="I83" ca="1">IF($B83,INDIRECT("'"&amp;$A83&amp;"'!G6"), "")</f>
        <v/>
      </c>
      <c r="J83" s="104" t="str">
        <f t="array" aca="1" ref="J83" ca="1">IF($B83,INDIRECT("'"&amp;$A83&amp;"'!H6"), "")</f>
        <v/>
      </c>
      <c r="K83" s="104" t="str">
        <f t="array" aca="1" ref="K83" ca="1">IF($B83,INDIRECT("'"&amp;$A83&amp;"'!I6"), "")</f>
        <v/>
      </c>
      <c r="L83" s="104" t="str">
        <f t="array" aca="1" ref="L83" ca="1">IF($B83,INDIRECT("'"&amp;$A83&amp;"'!J6"), "")</f>
        <v/>
      </c>
      <c r="M83" s="104" t="str">
        <f t="array" aca="1" ref="M83" ca="1">IF($B83,INDIRECT("'"&amp;$A83&amp;"'!K6"), "")</f>
        <v/>
      </c>
      <c r="N83" s="104" t="str">
        <f t="array" aca="1" ref="N83" ca="1">IF($B83,INDIRECT("'"&amp;$A83&amp;"'!L6"), "")</f>
        <v/>
      </c>
      <c r="O83" s="104" t="str">
        <f t="array" aca="1" ref="O83" ca="1">IF($B83,INDIRECT("'"&amp;$A83&amp;"'!M6"), "")</f>
        <v/>
      </c>
      <c r="P83" s="98" t="str">
        <f ca="1">IF(COUNTIF(YearlyExpendData[[#This Row],[January]:[December]], "&gt;0")&gt;0, SUMIF(YearlyExpendData[[#This Row],[January]:[December]],"&gt;0")/COUNTIF(YearlyExpendData[[#This Row],[January]:[December]],"&gt;0")*12, "")</f>
        <v/>
      </c>
      <c r="T83" s="2" t="str">
        <f>IF(Departments!A84&lt;&gt;"",Departments!A84,"")</f>
        <v/>
      </c>
      <c r="U83" s="2" t="str">
        <f t="shared" si="14"/>
        <v/>
      </c>
    </row>
    <row r="84" spans="1:21" x14ac:dyDescent="0.2">
      <c r="A84" s="95">
        <v>2049</v>
      </c>
      <c r="B84" s="95" t="b">
        <f ca="1">IF(ISERROR(INDIRECT("'"&amp;YearlyExpendData[[#This Row],[Year]]&amp;"'!C3")), FALSE(), IF(INDIRECT("'"&amp;YearlyExpendData[[#This Row],[Year]]&amp;"'!C3")&lt;&gt;YearlyExpendData[[#This Row],[Year]], FALSE(), TRUE()))</f>
        <v>0</v>
      </c>
      <c r="C84" s="104" t="str">
        <f ca="1">IF(YearlyExpendData[[#This Row],[Exists]],INDIRECT("'"&amp;YearlyExpendData[[#This Row],[Year]]&amp;"'!J3"), "")</f>
        <v/>
      </c>
      <c r="D84" s="104" t="str">
        <f t="array" aca="1" ref="D84" ca="1">IF($B84,INDIRECT("'"&amp;$A84&amp;"'!B6"), "")</f>
        <v/>
      </c>
      <c r="E84" s="104" t="str">
        <f t="array" aca="1" ref="E84" ca="1">IF($B84,INDIRECT("'"&amp;$A84&amp;"'!C6"), "")</f>
        <v/>
      </c>
      <c r="F84" s="104" t="str">
        <f t="array" aca="1" ref="F84" ca="1">IF($B84,INDIRECT("'"&amp;$A84&amp;"'!D6"), "")</f>
        <v/>
      </c>
      <c r="G84" s="104" t="str">
        <f t="array" aca="1" ref="G84" ca="1">IF($B84,INDIRECT("'"&amp;$A84&amp;"'!E6"), "")</f>
        <v/>
      </c>
      <c r="H84" s="104" t="str">
        <f t="array" aca="1" ref="H84" ca="1">IF($B84,INDIRECT("'"&amp;$A84&amp;"'!F6"), "")</f>
        <v/>
      </c>
      <c r="I84" s="104" t="str">
        <f t="array" aca="1" ref="I84" ca="1">IF($B84,INDIRECT("'"&amp;$A84&amp;"'!G6"), "")</f>
        <v/>
      </c>
      <c r="J84" s="104" t="str">
        <f t="array" aca="1" ref="J84" ca="1">IF($B84,INDIRECT("'"&amp;$A84&amp;"'!H6"), "")</f>
        <v/>
      </c>
      <c r="K84" s="104" t="str">
        <f t="array" aca="1" ref="K84" ca="1">IF($B84,INDIRECT("'"&amp;$A84&amp;"'!I6"), "")</f>
        <v/>
      </c>
      <c r="L84" s="104" t="str">
        <f t="array" aca="1" ref="L84" ca="1">IF($B84,INDIRECT("'"&amp;$A84&amp;"'!J6"), "")</f>
        <v/>
      </c>
      <c r="M84" s="104" t="str">
        <f t="array" aca="1" ref="M84" ca="1">IF($B84,INDIRECT("'"&amp;$A84&amp;"'!K6"), "")</f>
        <v/>
      </c>
      <c r="N84" s="104" t="str">
        <f t="array" aca="1" ref="N84" ca="1">IF($B84,INDIRECT("'"&amp;$A84&amp;"'!L6"), "")</f>
        <v/>
      </c>
      <c r="O84" s="104" t="str">
        <f t="array" aca="1" ref="O84" ca="1">IF($B84,INDIRECT("'"&amp;$A84&amp;"'!M6"), "")</f>
        <v/>
      </c>
      <c r="P84" s="98" t="str">
        <f ca="1">IF(COUNTIF(YearlyExpendData[[#This Row],[January]:[December]], "&gt;0")&gt;0, SUMIF(YearlyExpendData[[#This Row],[January]:[December]],"&gt;0")/COUNTIF(YearlyExpendData[[#This Row],[January]:[December]],"&gt;0")*12, "")</f>
        <v/>
      </c>
      <c r="T84" s="2" t="str">
        <f>IF(Departments!A85&lt;&gt;"",Departments!A85,"")</f>
        <v/>
      </c>
      <c r="U84" s="2" t="str">
        <f t="shared" si="14"/>
        <v/>
      </c>
    </row>
    <row r="85" spans="1:21" x14ac:dyDescent="0.2">
      <c r="A85" s="95">
        <v>2050</v>
      </c>
      <c r="B85" s="95" t="b">
        <f ca="1">IF(ISERROR(INDIRECT("'"&amp;YearlyExpendData[[#This Row],[Year]]&amp;"'!C3")), FALSE(), IF(INDIRECT("'"&amp;YearlyExpendData[[#This Row],[Year]]&amp;"'!C3")&lt;&gt;YearlyExpendData[[#This Row],[Year]], FALSE(), TRUE()))</f>
        <v>0</v>
      </c>
      <c r="C85" s="104" t="str">
        <f ca="1">IF(YearlyExpendData[[#This Row],[Exists]],INDIRECT("'"&amp;YearlyExpendData[[#This Row],[Year]]&amp;"'!J3"), "")</f>
        <v/>
      </c>
      <c r="D85" s="104" t="str">
        <f t="array" aca="1" ref="D85" ca="1">IF($B85,INDIRECT("'"&amp;$A85&amp;"'!B6"), "")</f>
        <v/>
      </c>
      <c r="E85" s="104" t="str">
        <f t="array" aca="1" ref="E85" ca="1">IF($B85,INDIRECT("'"&amp;$A85&amp;"'!C6"), "")</f>
        <v/>
      </c>
      <c r="F85" s="104" t="str">
        <f t="array" aca="1" ref="F85" ca="1">IF($B85,INDIRECT("'"&amp;$A85&amp;"'!D6"), "")</f>
        <v/>
      </c>
      <c r="G85" s="104" t="str">
        <f t="array" aca="1" ref="G85" ca="1">IF($B85,INDIRECT("'"&amp;$A85&amp;"'!E6"), "")</f>
        <v/>
      </c>
      <c r="H85" s="104" t="str">
        <f t="array" aca="1" ref="H85" ca="1">IF($B85,INDIRECT("'"&amp;$A85&amp;"'!F6"), "")</f>
        <v/>
      </c>
      <c r="I85" s="104" t="str">
        <f t="array" aca="1" ref="I85" ca="1">IF($B85,INDIRECT("'"&amp;$A85&amp;"'!G6"), "")</f>
        <v/>
      </c>
      <c r="J85" s="104" t="str">
        <f t="array" aca="1" ref="J85" ca="1">IF($B85,INDIRECT("'"&amp;$A85&amp;"'!H6"), "")</f>
        <v/>
      </c>
      <c r="K85" s="104" t="str">
        <f t="array" aca="1" ref="K85" ca="1">IF($B85,INDIRECT("'"&amp;$A85&amp;"'!I6"), "")</f>
        <v/>
      </c>
      <c r="L85" s="104" t="str">
        <f t="array" aca="1" ref="L85" ca="1">IF($B85,INDIRECT("'"&amp;$A85&amp;"'!J6"), "")</f>
        <v/>
      </c>
      <c r="M85" s="104" t="str">
        <f t="array" aca="1" ref="M85" ca="1">IF($B85,INDIRECT("'"&amp;$A85&amp;"'!K6"), "")</f>
        <v/>
      </c>
      <c r="N85" s="104" t="str">
        <f t="array" aca="1" ref="N85" ca="1">IF($B85,INDIRECT("'"&amp;$A85&amp;"'!L6"), "")</f>
        <v/>
      </c>
      <c r="O85" s="104" t="str">
        <f t="array" aca="1" ref="O85" ca="1">IF($B85,INDIRECT("'"&amp;$A85&amp;"'!M6"), "")</f>
        <v/>
      </c>
      <c r="P85" s="98" t="str">
        <f ca="1">IF(COUNTIF(YearlyExpendData[[#This Row],[January]:[December]], "&gt;0")&gt;0, SUMIF(YearlyExpendData[[#This Row],[January]:[December]],"&gt;0")/COUNTIF(YearlyExpendData[[#This Row],[January]:[December]],"&gt;0")*12, "")</f>
        <v/>
      </c>
      <c r="T85" s="2" t="str">
        <f>IF(Departments!A86&lt;&gt;"",Departments!A86,"")</f>
        <v/>
      </c>
      <c r="U85" s="2" t="str">
        <f t="shared" si="14"/>
        <v/>
      </c>
    </row>
    <row r="86" spans="1:21" x14ac:dyDescent="0.2">
      <c r="A86" s="101" t="s">
        <v>127</v>
      </c>
      <c r="B86" s="102">
        <f ca="1">SUM(YearlyExpendData[Expenditure(Rs)])</f>
        <v>0</v>
      </c>
      <c r="C86" s="8" t="s">
        <v>19</v>
      </c>
      <c r="T86" s="2" t="str">
        <f>IF(Departments!A87&lt;&gt;"",Departments!A87,"")</f>
        <v/>
      </c>
      <c r="U86" s="2" t="str">
        <f t="shared" si="14"/>
        <v/>
      </c>
    </row>
    <row r="87" spans="1:21" x14ac:dyDescent="0.2">
      <c r="A87" s="8" t="s">
        <v>4</v>
      </c>
      <c r="B87" s="96">
        <f ca="1">COUNTIF(YearlyExpendData[Exists],NOT(FALSE()))</f>
        <v>1</v>
      </c>
      <c r="C87" s="8" t="str">
        <f ca="1">IF(B87&gt;1, "years", "year")</f>
        <v>year</v>
      </c>
      <c r="T87" s="2" t="str">
        <f>IF(Departments!A88&lt;&gt;"",Departments!A88,"")</f>
        <v/>
      </c>
      <c r="U87" s="2" t="str">
        <f t="shared" si="14"/>
        <v/>
      </c>
    </row>
    <row r="88" spans="1:21" x14ac:dyDescent="0.2">
      <c r="A88" s="8" t="s">
        <v>128</v>
      </c>
      <c r="B88" s="102" t="e">
        <f ca="1">B86/COUNTIF(YearlyExpendData[[January]:[December]],"&gt;0")*12</f>
        <v>#DIV/0!</v>
      </c>
      <c r="C88" s="8" t="s">
        <v>135</v>
      </c>
      <c r="T88" s="2" t="str">
        <f>IF(Departments!A89&lt;&gt;"",Departments!A89,"")</f>
        <v/>
      </c>
      <c r="U88" s="2" t="str">
        <f t="shared" si="14"/>
        <v/>
      </c>
    </row>
    <row r="89" spans="1:21" ht="14.25" x14ac:dyDescent="0.2">
      <c r="A89" s="8" t="s">
        <v>130</v>
      </c>
      <c r="B89" s="96">
        <f>SUM(Departments[Conditioned Floor Area (m2)])</f>
        <v>1</v>
      </c>
      <c r="C89" s="8" t="s">
        <v>131</v>
      </c>
      <c r="T89" s="2" t="str">
        <f>IF(Departments!A90&lt;&gt;"",Departments!A90,"")</f>
        <v/>
      </c>
      <c r="U89" s="2" t="str">
        <f t="shared" si="14"/>
        <v/>
      </c>
    </row>
    <row r="90" spans="1:21" ht="14.25" x14ac:dyDescent="0.2">
      <c r="A90" s="8" t="s">
        <v>181</v>
      </c>
      <c r="B90" s="103" t="e">
        <f ca="1">B88/B89</f>
        <v>#DIV/0!</v>
      </c>
      <c r="C90" s="8" t="s">
        <v>136</v>
      </c>
      <c r="T90" s="2" t="str">
        <f>IF(Departments!A91&lt;&gt;"",Departments!A91,"")</f>
        <v/>
      </c>
      <c r="U90" s="2" t="str">
        <f t="shared" si="14"/>
        <v/>
      </c>
    </row>
    <row r="91" spans="1:21" x14ac:dyDescent="0.2">
      <c r="A91" s="8"/>
      <c r="B91" s="103"/>
      <c r="C91" s="96" t="s">
        <v>137</v>
      </c>
      <c r="D91" s="95">
        <f ca="1">MAX(YearlyExpendData[January])</f>
        <v>0</v>
      </c>
      <c r="E91" s="95">
        <f ca="1">MAX(YearlyExpendData[February])</f>
        <v>0</v>
      </c>
      <c r="F91" s="95">
        <f ca="1">MAX(YearlyExpendData[March])</f>
        <v>0</v>
      </c>
      <c r="G91" s="95">
        <f ca="1">MAX(YearlyExpendData[April])</f>
        <v>0</v>
      </c>
      <c r="H91" s="95">
        <f ca="1">MAX(YearlyExpendData[May])</f>
        <v>0</v>
      </c>
      <c r="I91" s="95">
        <f ca="1">MAX(YearlyExpendData[June])</f>
        <v>0</v>
      </c>
      <c r="J91" s="95">
        <f ca="1">MAX(YearlyExpendData[July])</f>
        <v>0</v>
      </c>
      <c r="K91" s="95">
        <f ca="1">MAX(YearlyExpendData[August])</f>
        <v>0</v>
      </c>
      <c r="L91" s="95">
        <f ca="1">MAX(YearlyExpendData[September])</f>
        <v>0</v>
      </c>
      <c r="M91" s="95">
        <f ca="1">MAX(YearlyExpendData[October])</f>
        <v>0</v>
      </c>
      <c r="N91" s="95">
        <f ca="1">MAX(YearlyExpendData[November])</f>
        <v>0</v>
      </c>
      <c r="O91" s="95">
        <f ca="1">MAX(YearlyExpendData[December])</f>
        <v>0</v>
      </c>
    </row>
    <row r="92" spans="1:21" x14ac:dyDescent="0.2">
      <c r="A92" s="8"/>
      <c r="B92" s="103"/>
      <c r="C92" s="96" t="s">
        <v>138</v>
      </c>
      <c r="D92">
        <f ca="1">MAX(D91:O91)</f>
        <v>0</v>
      </c>
      <c r="E92" s="2">
        <f ca="1">MATCH(D92,D91:O91,0)</f>
        <v>1</v>
      </c>
      <c r="F92" s="2" t="str">
        <f ca="1">INDEX(YearlyConsData[[#Headers],[January]:[December]],1,E92)</f>
        <v>January</v>
      </c>
      <c r="G92" s="2">
        <f ca="1">MATCH(D92,OFFSET(YearlyExpendData[[#Headers],[January]],1,E92-1,36,1),0)</f>
        <v>11</v>
      </c>
      <c r="H92" s="2">
        <f ca="1">INDEX(YearlyExpendData[Year],G92,1)</f>
        <v>2025</v>
      </c>
    </row>
    <row r="93" spans="1:21" x14ac:dyDescent="0.2">
      <c r="A93" s="8"/>
      <c r="B93" s="103"/>
      <c r="C93" s="96" t="s">
        <v>139</v>
      </c>
      <c r="D93" s="95">
        <f ca="1">_xlfn.MINIFS(YearlyExpendData[January],YearlyExpendData[Expenditure(Rs)],"&lt;&gt;0")</f>
        <v>0</v>
      </c>
      <c r="E93" s="95">
        <f ca="1">_xlfn.MINIFS(YearlyExpendData[February],YearlyExpendData[Expenditure(Rs)],"&lt;&gt;0")</f>
        <v>0</v>
      </c>
      <c r="F93" s="95">
        <f ca="1">_xlfn.MINIFS(YearlyExpendData[March],YearlyExpendData[Expenditure(Rs)],"&lt;&gt;0")</f>
        <v>0</v>
      </c>
      <c r="G93" s="95">
        <f ca="1">_xlfn.MINIFS(YearlyExpendData[April],YearlyExpendData[Expenditure(Rs)],"&lt;&gt;0")</f>
        <v>0</v>
      </c>
      <c r="H93" s="95">
        <f ca="1">_xlfn.MINIFS(YearlyExpendData[May],YearlyExpendData[Expenditure(Rs)],"&lt;&gt;0")</f>
        <v>0</v>
      </c>
      <c r="I93" s="95">
        <f ca="1">_xlfn.MINIFS(YearlyExpendData[June],YearlyExpendData[Expenditure(Rs)],"&lt;&gt;0")</f>
        <v>0</v>
      </c>
      <c r="J93" s="95">
        <f ca="1">_xlfn.MINIFS(YearlyExpendData[July],YearlyExpendData[Expenditure(Rs)],"&lt;&gt;0")</f>
        <v>0</v>
      </c>
      <c r="K93" s="95">
        <f ca="1">_xlfn.MINIFS(YearlyExpendData[August],YearlyExpendData[Expenditure(Rs)],"&lt;&gt;0")</f>
        <v>0</v>
      </c>
      <c r="L93" s="95">
        <f ca="1">_xlfn.MINIFS(YearlyExpendData[September],YearlyExpendData[Expenditure(Rs)],"&lt;&gt;0")</f>
        <v>0</v>
      </c>
      <c r="M93" s="95">
        <f ca="1">_xlfn.MINIFS(YearlyExpendData[October],YearlyExpendData[Expenditure(Rs)],"&lt;&gt;0")</f>
        <v>0</v>
      </c>
      <c r="N93" s="95">
        <f ca="1">_xlfn.MINIFS(YearlyExpendData[November],YearlyExpendData[Expenditure(Rs)],"&lt;&gt;0")</f>
        <v>0</v>
      </c>
      <c r="O93" s="95">
        <f ca="1">_xlfn.MINIFS(YearlyExpendData[December],YearlyExpendData[Expenditure(Rs)],"&lt;&gt;0")</f>
        <v>0</v>
      </c>
    </row>
    <row r="94" spans="1:21" x14ac:dyDescent="0.2">
      <c r="A94" s="8"/>
      <c r="B94" s="103"/>
      <c r="C94" s="96" t="s">
        <v>140</v>
      </c>
      <c r="D94">
        <f ca="1">IF(SUM(D93:O93)&lt;&gt;0,_xlfn.MINIFS(D93:O93,D93:O93,"&lt;&gt;0"),0)</f>
        <v>0</v>
      </c>
      <c r="E94" s="2">
        <f ca="1">MATCH(D94,D93:O93,0)</f>
        <v>1</v>
      </c>
      <c r="F94" s="2" t="str">
        <f ca="1">INDEX(YearlyExpendData[[#Headers],[January]:[December]],1,E94)</f>
        <v>January</v>
      </c>
      <c r="G94" s="2">
        <f ca="1">MATCH(D94,OFFSET(YearlyExpendData[[#Headers],[January]],1,E94-1,36,1),0)</f>
        <v>11</v>
      </c>
      <c r="H94" s="2">
        <f ca="1">INDEX(YearlyExpendData[Year],G94,1)</f>
        <v>2025</v>
      </c>
    </row>
    <row r="95" spans="1:21" x14ac:dyDescent="0.2">
      <c r="T95" s="2" t="str">
        <f>IF(Departments!A92&lt;&gt;"",Departments!A92,"")</f>
        <v/>
      </c>
      <c r="U95" s="2" t="str">
        <f t="shared" si="14"/>
        <v/>
      </c>
    </row>
    <row r="96" spans="1:21" x14ac:dyDescent="0.2">
      <c r="A96" s="96"/>
      <c r="T96" s="2" t="str">
        <f>IF(Departments!A93&lt;&gt;"",Departments!A93,"")</f>
        <v/>
      </c>
      <c r="U96" s="2" t="str">
        <f t="shared" si="14"/>
        <v/>
      </c>
    </row>
    <row r="97" spans="1:21" x14ac:dyDescent="0.2">
      <c r="A97" s="96"/>
      <c r="B97" s="96"/>
      <c r="C97" s="96"/>
      <c r="D97" s="96"/>
      <c r="E97" s="96"/>
      <c r="F97" s="96"/>
      <c r="G97" s="96"/>
      <c r="H97" s="96"/>
      <c r="I97" s="96"/>
      <c r="J97" s="96"/>
      <c r="K97" s="96"/>
      <c r="L97" s="96"/>
      <c r="M97" s="96"/>
      <c r="T97" s="2" t="str">
        <f>IF(Departments!A94&lt;&gt;"",Departments!A94,"")</f>
        <v/>
      </c>
      <c r="U97" s="2" t="str">
        <f t="shared" si="14"/>
        <v/>
      </c>
    </row>
    <row r="98" spans="1:21" x14ac:dyDescent="0.2">
      <c r="C98" s="95"/>
      <c r="D98" s="95"/>
      <c r="E98" s="95"/>
      <c r="F98" s="95"/>
      <c r="G98" s="95"/>
      <c r="H98" s="95"/>
      <c r="I98" s="95"/>
      <c r="J98" s="95"/>
      <c r="K98" s="95"/>
      <c r="L98" s="95"/>
      <c r="M98" s="95"/>
      <c r="T98" s="2" t="str">
        <f>IF(Departments!A95&lt;&gt;"",Departments!A95,"")</f>
        <v/>
      </c>
      <c r="U98" s="2" t="str">
        <f t="shared" si="14"/>
        <v/>
      </c>
    </row>
    <row r="99" spans="1:21" x14ac:dyDescent="0.2">
      <c r="C99" s="95"/>
      <c r="D99" s="95"/>
      <c r="E99" s="95"/>
      <c r="F99" s="95"/>
      <c r="G99" s="95"/>
      <c r="H99" s="95"/>
      <c r="I99" s="95"/>
      <c r="J99" s="95"/>
      <c r="K99" s="95"/>
      <c r="L99" s="95"/>
      <c r="M99" s="95"/>
      <c r="T99" s="2" t="str">
        <f>IF(Departments!A96&lt;&gt;"",Departments!A96,"")</f>
        <v/>
      </c>
      <c r="U99" s="2" t="str">
        <f t="shared" si="14"/>
        <v/>
      </c>
    </row>
    <row r="100" spans="1:21" x14ac:dyDescent="0.2">
      <c r="C100" s="95"/>
      <c r="D100" s="95"/>
      <c r="E100" s="95"/>
      <c r="F100" s="95"/>
      <c r="G100" s="95"/>
      <c r="H100" s="95"/>
      <c r="I100" s="95"/>
      <c r="J100" s="95"/>
      <c r="K100" s="95"/>
      <c r="L100" s="95"/>
      <c r="M100" s="95"/>
      <c r="T100" s="2" t="str">
        <f>IF(Departments!A97&lt;&gt;"",Departments!A97,"")</f>
        <v/>
      </c>
      <c r="U100" s="2" t="str">
        <f t="shared" si="14"/>
        <v/>
      </c>
    </row>
    <row r="101" spans="1:21" x14ac:dyDescent="0.2">
      <c r="C101" s="95"/>
      <c r="D101" s="95"/>
      <c r="E101" s="95"/>
      <c r="F101" s="95"/>
      <c r="G101" s="95"/>
      <c r="H101" s="95"/>
      <c r="I101" s="95"/>
      <c r="J101" s="95"/>
      <c r="K101" s="95"/>
      <c r="L101" s="95"/>
      <c r="M101" s="95"/>
      <c r="T101" s="2" t="str">
        <f>IF(Departments!A98&lt;&gt;"",Departments!A98,"")</f>
        <v/>
      </c>
      <c r="U101" s="2" t="str">
        <f t="shared" si="14"/>
        <v/>
      </c>
    </row>
    <row r="102" spans="1:21" x14ac:dyDescent="0.2">
      <c r="C102" s="95"/>
      <c r="D102" s="95"/>
      <c r="E102" s="95"/>
      <c r="F102" s="95"/>
      <c r="G102" s="95"/>
      <c r="H102" s="95"/>
      <c r="I102" s="95"/>
      <c r="J102" s="95"/>
      <c r="K102" s="95"/>
      <c r="L102" s="95"/>
      <c r="M102" s="95"/>
      <c r="T102" s="2" t="str">
        <f>IF(Departments!A99&lt;&gt;"",Departments!A99,"")</f>
        <v/>
      </c>
      <c r="U102" s="2" t="str">
        <f t="shared" si="14"/>
        <v/>
      </c>
    </row>
    <row r="103" spans="1:21" x14ac:dyDescent="0.2">
      <c r="C103" s="95"/>
      <c r="D103" s="95"/>
      <c r="E103" s="95"/>
      <c r="F103" s="95"/>
      <c r="G103" s="95"/>
      <c r="H103" s="95"/>
      <c r="I103" s="95"/>
      <c r="J103" s="95"/>
      <c r="K103" s="95"/>
      <c r="L103" s="95"/>
      <c r="M103" s="95"/>
      <c r="T103" s="2" t="str">
        <f>IF(Departments!A100&lt;&gt;"",Departments!A100,"")</f>
        <v/>
      </c>
      <c r="U103" s="2" t="str">
        <f t="shared" si="14"/>
        <v/>
      </c>
    </row>
    <row r="104" spans="1:21" x14ac:dyDescent="0.2">
      <c r="C104" s="95"/>
      <c r="D104" s="95"/>
      <c r="E104" s="95"/>
      <c r="F104" s="95"/>
      <c r="G104" s="95"/>
      <c r="H104" s="95"/>
      <c r="I104" s="95"/>
      <c r="J104" s="95"/>
      <c r="K104" s="95"/>
      <c r="L104" s="95"/>
      <c r="M104" s="95"/>
      <c r="T104" s="2" t="str">
        <f>IF(Departments!A101&lt;&gt;"",Departments!A101,"")</f>
        <v/>
      </c>
      <c r="U104" s="2" t="str">
        <f t="shared" si="14"/>
        <v/>
      </c>
    </row>
    <row r="105" spans="1:21" x14ac:dyDescent="0.2">
      <c r="C105" s="95"/>
      <c r="D105" s="95"/>
      <c r="E105" s="95"/>
      <c r="F105" s="95"/>
      <c r="G105" s="95"/>
      <c r="H105" s="95"/>
      <c r="I105" s="95"/>
      <c r="J105" s="95"/>
      <c r="K105" s="95"/>
      <c r="L105" s="95"/>
      <c r="M105" s="95"/>
      <c r="T105" s="2" t="str">
        <f>IF(Departments!A102&lt;&gt;"",Departments!A102,"")</f>
        <v/>
      </c>
      <c r="U105" s="2" t="str">
        <f t="shared" si="14"/>
        <v/>
      </c>
    </row>
    <row r="106" spans="1:21" x14ac:dyDescent="0.2">
      <c r="B106" s="97"/>
      <c r="C106" s="97"/>
      <c r="D106" s="97"/>
      <c r="E106" s="97"/>
      <c r="F106" s="97"/>
      <c r="G106" s="97"/>
      <c r="H106" s="97"/>
      <c r="I106" s="97"/>
      <c r="J106" s="97"/>
      <c r="K106" s="97"/>
      <c r="L106" s="97"/>
      <c r="M106" s="97"/>
      <c r="T106" s="2" t="str">
        <f>IF(Departments!A103&lt;&gt;"",Departments!A103,"")</f>
        <v/>
      </c>
      <c r="U106" s="2" t="str">
        <f t="shared" si="14"/>
        <v/>
      </c>
    </row>
    <row r="107" spans="1:21" x14ac:dyDescent="0.2">
      <c r="B107" s="97"/>
      <c r="C107" s="97"/>
      <c r="D107" s="97"/>
      <c r="E107" s="97"/>
      <c r="F107" s="97"/>
      <c r="G107" s="97"/>
      <c r="H107" s="97"/>
      <c r="I107" s="97"/>
      <c r="J107" s="97"/>
      <c r="K107" s="97"/>
      <c r="L107" s="97"/>
      <c r="M107" s="97"/>
      <c r="T107" s="2" t="str">
        <f>IF(Departments!A104&lt;&gt;"",Departments!A104,"")</f>
        <v/>
      </c>
      <c r="U107" s="2" t="str">
        <f t="shared" si="14"/>
        <v/>
      </c>
    </row>
    <row r="108" spans="1:21" x14ac:dyDescent="0.2">
      <c r="B108" s="97"/>
      <c r="C108" s="97"/>
      <c r="D108" s="97"/>
      <c r="E108" s="97"/>
      <c r="F108" s="97"/>
      <c r="G108" s="97"/>
      <c r="H108" s="97"/>
      <c r="I108" s="97"/>
      <c r="J108" s="97"/>
      <c r="K108" s="97"/>
      <c r="L108" s="97"/>
      <c r="M108" s="97"/>
      <c r="T108" s="2" t="str">
        <f>IF(Departments!A105&lt;&gt;"",Departments!A105,"")</f>
        <v/>
      </c>
      <c r="U108" s="2" t="str">
        <f t="shared" si="14"/>
        <v/>
      </c>
    </row>
    <row r="109" spans="1:21" x14ac:dyDescent="0.2">
      <c r="C109" s="95"/>
      <c r="D109" s="95"/>
      <c r="E109" s="95"/>
      <c r="F109" s="95"/>
      <c r="G109" s="95"/>
      <c r="H109" s="95"/>
      <c r="I109" s="95"/>
      <c r="J109" s="95"/>
      <c r="K109" s="95"/>
      <c r="L109" s="95"/>
      <c r="M109" s="95"/>
      <c r="T109" s="2" t="str">
        <f>IF(Departments!A106&lt;&gt;"",Departments!A106,"")</f>
        <v/>
      </c>
      <c r="U109" s="2" t="str">
        <f t="shared" si="14"/>
        <v/>
      </c>
    </row>
    <row r="110" spans="1:21" x14ac:dyDescent="0.2">
      <c r="C110" s="95"/>
      <c r="D110" s="95"/>
      <c r="E110" s="95"/>
      <c r="F110" s="95"/>
      <c r="G110" s="95"/>
      <c r="H110" s="95"/>
      <c r="I110" s="95"/>
      <c r="J110" s="95"/>
      <c r="K110" s="95"/>
      <c r="L110" s="95"/>
      <c r="M110" s="95"/>
      <c r="T110" s="2" t="str">
        <f>IF(Departments!A107&lt;&gt;"",Departments!A107,"")</f>
        <v/>
      </c>
      <c r="U110" s="2" t="str">
        <f t="shared" si="14"/>
        <v/>
      </c>
    </row>
    <row r="111" spans="1:21" x14ac:dyDescent="0.2">
      <c r="C111" s="95"/>
      <c r="D111" s="95"/>
      <c r="E111" s="95"/>
      <c r="F111" s="95"/>
      <c r="G111" s="95"/>
      <c r="H111" s="95"/>
      <c r="I111" s="95"/>
      <c r="J111" s="95"/>
      <c r="K111" s="95"/>
      <c r="L111" s="95"/>
      <c r="M111" s="95"/>
      <c r="T111" s="2" t="str">
        <f>IF(Departments!A108&lt;&gt;"",Departments!A108,"")</f>
        <v/>
      </c>
      <c r="U111" s="2" t="str">
        <f t="shared" si="14"/>
        <v/>
      </c>
    </row>
    <row r="112" spans="1:21" x14ac:dyDescent="0.2">
      <c r="C112" s="95"/>
      <c r="D112" s="95"/>
      <c r="E112" s="95"/>
      <c r="F112" s="95"/>
      <c r="G112" s="95"/>
      <c r="H112" s="95"/>
      <c r="I112" s="95"/>
      <c r="J112" s="95"/>
      <c r="K112" s="95"/>
      <c r="L112" s="95"/>
      <c r="M112" s="95"/>
      <c r="T112" s="2" t="str">
        <f>IF(Departments!A109&lt;&gt;"",Departments!A109,"")</f>
        <v/>
      </c>
      <c r="U112" s="2" t="str">
        <f t="shared" si="14"/>
        <v/>
      </c>
    </row>
    <row r="113" spans="3:21" x14ac:dyDescent="0.2">
      <c r="C113" s="95"/>
      <c r="D113" s="95"/>
      <c r="E113" s="95"/>
      <c r="F113" s="95"/>
      <c r="G113" s="95"/>
      <c r="H113" s="95"/>
      <c r="I113" s="95"/>
      <c r="J113" s="95"/>
      <c r="K113" s="95"/>
      <c r="L113" s="95"/>
      <c r="M113" s="95"/>
      <c r="T113" s="2" t="str">
        <f>IF(Departments!A110&lt;&gt;"",Departments!A110,"")</f>
        <v/>
      </c>
      <c r="U113" s="2" t="str">
        <f t="shared" si="14"/>
        <v/>
      </c>
    </row>
    <row r="114" spans="3:21" x14ac:dyDescent="0.2">
      <c r="C114" s="95"/>
      <c r="D114" s="95"/>
      <c r="E114" s="95"/>
      <c r="F114" s="95"/>
      <c r="G114" s="95"/>
      <c r="H114" s="95"/>
      <c r="I114" s="95"/>
      <c r="J114" s="95"/>
      <c r="K114" s="95"/>
      <c r="L114" s="95"/>
      <c r="M114" s="95"/>
      <c r="T114" s="2" t="str">
        <f>IF(Departments!A111&lt;&gt;"",Departments!A111,"")</f>
        <v/>
      </c>
      <c r="U114" s="2" t="str">
        <f t="shared" si="14"/>
        <v/>
      </c>
    </row>
    <row r="115" spans="3:21" x14ac:dyDescent="0.2">
      <c r="C115" s="95"/>
      <c r="D115" s="95"/>
      <c r="E115" s="95"/>
      <c r="F115" s="95"/>
      <c r="G115" s="95"/>
      <c r="H115" s="95"/>
      <c r="I115" s="95"/>
      <c r="J115" s="95"/>
      <c r="K115" s="95"/>
      <c r="L115" s="95"/>
      <c r="M115" s="95"/>
      <c r="T115" s="2" t="str">
        <f>IF(Departments!A112&lt;&gt;"",Departments!A112,"")</f>
        <v/>
      </c>
      <c r="U115" s="2" t="str">
        <f t="shared" si="14"/>
        <v/>
      </c>
    </row>
    <row r="116" spans="3:21" x14ac:dyDescent="0.2">
      <c r="C116" s="95"/>
      <c r="D116" s="95"/>
      <c r="E116" s="95"/>
      <c r="F116" s="95"/>
      <c r="G116" s="95"/>
      <c r="H116" s="95"/>
      <c r="I116" s="95"/>
      <c r="J116" s="95"/>
      <c r="K116" s="95"/>
      <c r="L116" s="95"/>
      <c r="M116" s="95"/>
      <c r="T116" s="2" t="str">
        <f>IF(Departments!A113&lt;&gt;"",Departments!A113,"")</f>
        <v/>
      </c>
      <c r="U116" s="2" t="str">
        <f t="shared" si="14"/>
        <v/>
      </c>
    </row>
    <row r="117" spans="3:21" x14ac:dyDescent="0.2">
      <c r="C117" s="95"/>
      <c r="D117" s="95"/>
      <c r="E117" s="95"/>
      <c r="F117" s="95"/>
      <c r="G117" s="95"/>
      <c r="H117" s="95"/>
      <c r="I117" s="95"/>
      <c r="J117" s="95"/>
      <c r="K117" s="95"/>
      <c r="L117" s="95"/>
      <c r="M117" s="95"/>
      <c r="T117" s="2" t="str">
        <f>IF(Departments!A114&lt;&gt;"",Departments!A114,"")</f>
        <v/>
      </c>
      <c r="U117" s="2" t="str">
        <f t="shared" si="14"/>
        <v/>
      </c>
    </row>
    <row r="118" spans="3:21" x14ac:dyDescent="0.2">
      <c r="C118" s="95"/>
      <c r="D118" s="95"/>
      <c r="E118" s="95"/>
      <c r="F118" s="95"/>
      <c r="G118" s="95"/>
      <c r="H118" s="95"/>
      <c r="I118" s="95"/>
      <c r="J118" s="95"/>
      <c r="K118" s="95"/>
      <c r="L118" s="95"/>
      <c r="M118" s="95"/>
      <c r="T118" s="2" t="str">
        <f>IF(Departments!A115&lt;&gt;"",Departments!A115,"")</f>
        <v/>
      </c>
      <c r="U118" s="2" t="str">
        <f t="shared" si="14"/>
        <v/>
      </c>
    </row>
    <row r="119" spans="3:21" x14ac:dyDescent="0.2">
      <c r="C119" s="95"/>
      <c r="D119" s="95"/>
      <c r="E119" s="95"/>
      <c r="F119" s="95"/>
      <c r="G119" s="95"/>
      <c r="H119" s="95"/>
      <c r="I119" s="95"/>
      <c r="J119" s="95"/>
      <c r="K119" s="95"/>
      <c r="L119" s="95"/>
      <c r="M119" s="95"/>
      <c r="T119" s="2" t="str">
        <f>IF(Departments!A116&lt;&gt;"",Departments!A116,"")</f>
        <v/>
      </c>
      <c r="U119" s="2" t="str">
        <f t="shared" si="14"/>
        <v/>
      </c>
    </row>
    <row r="120" spans="3:21" x14ac:dyDescent="0.2">
      <c r="C120" s="95"/>
      <c r="D120" s="95"/>
      <c r="E120" s="95"/>
      <c r="F120" s="95"/>
      <c r="G120" s="95"/>
      <c r="H120" s="95"/>
      <c r="I120" s="95"/>
      <c r="J120" s="95"/>
      <c r="K120" s="95"/>
      <c r="L120" s="95"/>
      <c r="M120" s="95"/>
      <c r="T120" s="2" t="str">
        <f>IF(Departments!A117&lt;&gt;"",Departments!A117,"")</f>
        <v/>
      </c>
      <c r="U120" s="2" t="str">
        <f t="shared" si="14"/>
        <v/>
      </c>
    </row>
    <row r="121" spans="3:21" x14ac:dyDescent="0.2">
      <c r="C121" s="95"/>
      <c r="D121" s="95"/>
      <c r="E121" s="95"/>
      <c r="F121" s="95"/>
      <c r="G121" s="95"/>
      <c r="H121" s="95"/>
      <c r="I121" s="95"/>
      <c r="J121" s="95"/>
      <c r="K121" s="95"/>
      <c r="L121" s="95"/>
      <c r="M121" s="95"/>
      <c r="T121" s="2" t="str">
        <f>IF(Departments!A118&lt;&gt;"",Departments!A118,"")</f>
        <v/>
      </c>
      <c r="U121" s="2" t="str">
        <f t="shared" si="14"/>
        <v/>
      </c>
    </row>
    <row r="122" spans="3:21" x14ac:dyDescent="0.2">
      <c r="C122" s="95"/>
      <c r="D122" s="95"/>
      <c r="E122" s="95"/>
      <c r="F122" s="95"/>
      <c r="G122" s="95"/>
      <c r="H122" s="95"/>
      <c r="I122" s="95"/>
      <c r="J122" s="95"/>
      <c r="K122" s="95"/>
      <c r="L122" s="95"/>
      <c r="M122" s="95"/>
      <c r="T122" s="2" t="str">
        <f>IF(Departments!A119&lt;&gt;"",Departments!A119,"")</f>
        <v/>
      </c>
      <c r="U122" s="2" t="str">
        <f t="shared" si="14"/>
        <v/>
      </c>
    </row>
    <row r="123" spans="3:21" x14ac:dyDescent="0.2">
      <c r="C123" s="95"/>
      <c r="D123" s="95"/>
      <c r="E123" s="95"/>
      <c r="F123" s="95"/>
      <c r="G123" s="95"/>
      <c r="H123" s="95"/>
      <c r="I123" s="95"/>
      <c r="J123" s="95"/>
      <c r="K123" s="95"/>
      <c r="L123" s="95"/>
      <c r="M123" s="95"/>
      <c r="T123" s="2" t="str">
        <f>IF(Departments!A120&lt;&gt;"",Departments!A120,"")</f>
        <v/>
      </c>
      <c r="U123" s="2" t="str">
        <f t="shared" si="14"/>
        <v/>
      </c>
    </row>
    <row r="124" spans="3:21" x14ac:dyDescent="0.2">
      <c r="C124" s="95"/>
      <c r="D124" s="95"/>
      <c r="E124" s="95"/>
      <c r="F124" s="95"/>
      <c r="G124" s="95"/>
      <c r="H124" s="95"/>
      <c r="I124" s="95"/>
      <c r="J124" s="95"/>
      <c r="K124" s="95"/>
      <c r="L124" s="95"/>
      <c r="M124" s="95"/>
      <c r="T124" s="2" t="str">
        <f>IF(Departments!A121&lt;&gt;"",Departments!A121,"")</f>
        <v/>
      </c>
      <c r="U124" s="2" t="str">
        <f t="shared" si="14"/>
        <v/>
      </c>
    </row>
    <row r="125" spans="3:21" x14ac:dyDescent="0.2">
      <c r="C125" s="95"/>
      <c r="D125" s="95"/>
      <c r="E125" s="95"/>
      <c r="F125" s="95"/>
      <c r="G125" s="95"/>
      <c r="H125" s="95"/>
      <c r="I125" s="95"/>
      <c r="J125" s="95"/>
      <c r="K125" s="95"/>
      <c r="L125" s="95"/>
      <c r="M125" s="95"/>
      <c r="T125" s="2" t="str">
        <f>IF(Departments!A122&lt;&gt;"",Departments!A122,"")</f>
        <v/>
      </c>
      <c r="U125" s="2" t="str">
        <f t="shared" si="14"/>
        <v/>
      </c>
    </row>
    <row r="126" spans="3:21" x14ac:dyDescent="0.2">
      <c r="C126" s="95"/>
      <c r="D126" s="95"/>
      <c r="E126" s="95"/>
      <c r="F126" s="95"/>
      <c r="G126" s="95"/>
      <c r="H126" s="95"/>
      <c r="I126" s="95"/>
      <c r="J126" s="95"/>
      <c r="K126" s="95"/>
      <c r="L126" s="95"/>
      <c r="M126" s="95"/>
      <c r="T126" s="2" t="str">
        <f>IF(Departments!A123&lt;&gt;"",Departments!A123,"")</f>
        <v/>
      </c>
      <c r="U126" s="2" t="str">
        <f t="shared" si="14"/>
        <v/>
      </c>
    </row>
    <row r="127" spans="3:21" x14ac:dyDescent="0.2">
      <c r="C127" s="95"/>
      <c r="D127" s="95"/>
      <c r="E127" s="95"/>
      <c r="F127" s="95"/>
      <c r="G127" s="95"/>
      <c r="H127" s="95"/>
      <c r="I127" s="95"/>
      <c r="J127" s="95"/>
      <c r="K127" s="95"/>
      <c r="L127" s="95"/>
      <c r="M127" s="95"/>
      <c r="T127" s="2" t="str">
        <f>IF(Departments!A124&lt;&gt;"",Departments!A124,"")</f>
        <v/>
      </c>
      <c r="U127" s="2" t="str">
        <f t="shared" si="14"/>
        <v/>
      </c>
    </row>
    <row r="128" spans="3:21" x14ac:dyDescent="0.2">
      <c r="C128" s="95"/>
      <c r="D128" s="95"/>
      <c r="E128" s="95"/>
      <c r="F128" s="95"/>
      <c r="G128" s="95"/>
      <c r="H128" s="95"/>
      <c r="I128" s="95"/>
      <c r="J128" s="95"/>
      <c r="K128" s="95"/>
      <c r="L128" s="95"/>
      <c r="M128" s="95"/>
      <c r="T128" s="2" t="str">
        <f>IF(Departments!A125&lt;&gt;"",Departments!A125,"")</f>
        <v/>
      </c>
      <c r="U128" s="2" t="str">
        <f t="shared" si="14"/>
        <v/>
      </c>
    </row>
    <row r="129" spans="1:21" x14ac:dyDescent="0.2">
      <c r="C129" s="95"/>
      <c r="D129" s="95"/>
      <c r="E129" s="95"/>
      <c r="F129" s="95"/>
      <c r="G129" s="95"/>
      <c r="H129" s="95"/>
      <c r="I129" s="95"/>
      <c r="J129" s="95"/>
      <c r="K129" s="95"/>
      <c r="L129" s="95"/>
      <c r="M129" s="95"/>
      <c r="T129" s="2" t="str">
        <f>IF(Departments!A126&lt;&gt;"",Departments!A126,"")</f>
        <v/>
      </c>
      <c r="U129" s="2" t="str">
        <f t="shared" si="14"/>
        <v/>
      </c>
    </row>
    <row r="130" spans="1:21" x14ac:dyDescent="0.2">
      <c r="C130" s="95"/>
      <c r="D130" s="95"/>
      <c r="E130" s="95"/>
      <c r="F130" s="95"/>
      <c r="G130" s="95"/>
      <c r="H130" s="95"/>
      <c r="I130" s="95"/>
      <c r="J130" s="95"/>
      <c r="K130" s="95"/>
      <c r="L130" s="95"/>
      <c r="M130" s="95"/>
      <c r="T130" s="2" t="str">
        <f>IF(Departments!A127&lt;&gt;"",Departments!A127,"")</f>
        <v/>
      </c>
      <c r="U130" s="2" t="str">
        <f t="shared" si="14"/>
        <v/>
      </c>
    </row>
    <row r="131" spans="1:21" x14ac:dyDescent="0.2">
      <c r="C131" s="95"/>
      <c r="D131" s="95"/>
      <c r="E131" s="95"/>
      <c r="F131" s="95"/>
      <c r="G131" s="95"/>
      <c r="H131" s="95"/>
      <c r="I131" s="95"/>
      <c r="J131" s="95"/>
      <c r="K131" s="95"/>
      <c r="L131" s="95"/>
      <c r="M131" s="95"/>
      <c r="T131" s="2" t="str">
        <f>IF(Departments!A128&lt;&gt;"",Departments!A128,"")</f>
        <v/>
      </c>
      <c r="U131" s="2" t="str">
        <f t="shared" si="14"/>
        <v/>
      </c>
    </row>
    <row r="132" spans="1:21" x14ac:dyDescent="0.2">
      <c r="C132" s="95"/>
      <c r="D132" s="95"/>
      <c r="E132" s="95"/>
      <c r="F132" s="95"/>
      <c r="G132" s="95"/>
      <c r="H132" s="95"/>
      <c r="I132" s="95"/>
      <c r="J132" s="95"/>
      <c r="K132" s="95"/>
      <c r="L132" s="95"/>
      <c r="M132" s="95"/>
      <c r="T132" s="2" t="str">
        <f>IF(Departments!A129&lt;&gt;"",Departments!A129,"")</f>
        <v/>
      </c>
      <c r="U132" s="2" t="str">
        <f t="shared" si="14"/>
        <v/>
      </c>
    </row>
    <row r="133" spans="1:21" x14ac:dyDescent="0.2">
      <c r="C133" s="95"/>
      <c r="D133" s="95"/>
      <c r="E133" s="95"/>
      <c r="F133" s="95"/>
      <c r="G133" s="95"/>
      <c r="H133" s="95"/>
      <c r="I133" s="95"/>
      <c r="J133" s="95"/>
      <c r="K133" s="95"/>
      <c r="L133" s="95"/>
      <c r="M133" s="95"/>
      <c r="T133" s="2" t="str">
        <f>IF(Departments!A130&lt;&gt;"",Departments!A130,"")</f>
        <v/>
      </c>
      <c r="U133" s="2" t="str">
        <f t="shared" si="14"/>
        <v/>
      </c>
    </row>
    <row r="134" spans="1:21" x14ac:dyDescent="0.2">
      <c r="A134" s="96"/>
      <c r="C134" s="95"/>
      <c r="D134" s="95"/>
      <c r="E134" s="95"/>
      <c r="F134" s="95"/>
      <c r="G134" s="95"/>
      <c r="H134" s="95"/>
      <c r="I134" s="95"/>
      <c r="J134" s="95"/>
      <c r="K134" s="95"/>
      <c r="L134" s="95"/>
      <c r="M134" s="95"/>
      <c r="T134" s="2" t="str">
        <f>IF(Departments!A131&lt;&gt;"",Departments!A131,"")</f>
        <v/>
      </c>
      <c r="U134" s="2" t="str">
        <f t="shared" si="14"/>
        <v/>
      </c>
    </row>
    <row r="135" spans="1:21" x14ac:dyDescent="0.2">
      <c r="A135" s="96"/>
      <c r="B135"/>
      <c r="T135" s="2" t="str">
        <f>IF(Departments!A132&lt;&gt;"",Departments!A132,"")</f>
        <v/>
      </c>
      <c r="U135" s="2" t="str">
        <f t="shared" si="14"/>
        <v/>
      </c>
    </row>
    <row r="136" spans="1:21" x14ac:dyDescent="0.2">
      <c r="A136" s="96"/>
      <c r="C136" s="95"/>
      <c r="D136" s="95"/>
      <c r="E136" s="95"/>
      <c r="F136" s="95"/>
      <c r="G136" s="95"/>
      <c r="H136" s="95"/>
      <c r="I136" s="95"/>
      <c r="J136" s="95"/>
      <c r="K136" s="95"/>
      <c r="L136" s="95"/>
      <c r="M136" s="95"/>
      <c r="T136" s="2" t="str">
        <f>IF(Departments!A133&lt;&gt;"",Departments!A133,"")</f>
        <v/>
      </c>
      <c r="U136" s="2" t="str">
        <f t="shared" si="14"/>
        <v/>
      </c>
    </row>
    <row r="137" spans="1:21" x14ac:dyDescent="0.2">
      <c r="A137" s="96"/>
      <c r="B137"/>
      <c r="T137" s="2" t="str">
        <f>IF(Departments!A134&lt;&gt;"",Departments!A134,"")</f>
        <v/>
      </c>
      <c r="U137" s="2" t="str">
        <f t="shared" si="14"/>
        <v/>
      </c>
    </row>
    <row r="138" spans="1:21" x14ac:dyDescent="0.2">
      <c r="A138" s="2"/>
      <c r="B138" s="2"/>
      <c r="T138" s="2" t="str">
        <f>IF(Departments!A135&lt;&gt;"",Departments!A135,"")</f>
        <v/>
      </c>
      <c r="U138" s="2" t="str">
        <f t="shared" si="14"/>
        <v/>
      </c>
    </row>
    <row r="139" spans="1:21" x14ac:dyDescent="0.2">
      <c r="A139" s="96"/>
      <c r="B139" s="96"/>
      <c r="C139" s="96"/>
      <c r="D139" s="96"/>
      <c r="E139" s="96"/>
      <c r="F139" s="96"/>
      <c r="G139" s="96"/>
      <c r="H139" s="96"/>
      <c r="I139" s="96"/>
      <c r="J139" s="96"/>
      <c r="K139" s="96"/>
      <c r="L139" s="96"/>
      <c r="M139" s="96"/>
      <c r="T139" s="2" t="str">
        <f>IF(Departments!A136&lt;&gt;"",Departments!A136,"")</f>
        <v/>
      </c>
      <c r="U139" s="2" t="str">
        <f t="shared" ref="U139:U202" si="15">IF(T139&lt;&gt;"",ROW()-2,"")</f>
        <v/>
      </c>
    </row>
    <row r="140" spans="1:21" x14ac:dyDescent="0.2">
      <c r="B140" s="104"/>
      <c r="C140" s="104"/>
      <c r="D140" s="104"/>
      <c r="E140" s="104"/>
      <c r="F140" s="104"/>
      <c r="G140" s="104"/>
      <c r="H140" s="104"/>
      <c r="I140" s="104"/>
      <c r="J140" s="104"/>
      <c r="K140" s="104"/>
      <c r="L140" s="104"/>
      <c r="M140" s="104"/>
      <c r="T140" s="2" t="str">
        <f>IF(Departments!A137&lt;&gt;"",Departments!A137,"")</f>
        <v/>
      </c>
      <c r="U140" s="2" t="str">
        <f t="shared" si="15"/>
        <v/>
      </c>
    </row>
    <row r="141" spans="1:21" x14ac:dyDescent="0.2">
      <c r="B141" s="104"/>
      <c r="C141" s="104"/>
      <c r="D141" s="104"/>
      <c r="E141" s="104"/>
      <c r="F141" s="104"/>
      <c r="G141" s="104"/>
      <c r="H141" s="104"/>
      <c r="I141" s="104"/>
      <c r="J141" s="104"/>
      <c r="K141" s="104"/>
      <c r="L141" s="104"/>
      <c r="M141" s="104"/>
      <c r="T141" s="2" t="str">
        <f>IF(Departments!A138&lt;&gt;"",Departments!A138,"")</f>
        <v/>
      </c>
      <c r="U141" s="2" t="str">
        <f t="shared" si="15"/>
        <v/>
      </c>
    </row>
    <row r="142" spans="1:21" x14ac:dyDescent="0.2">
      <c r="B142" s="104"/>
      <c r="C142" s="104"/>
      <c r="D142" s="104"/>
      <c r="E142" s="104"/>
      <c r="F142" s="104"/>
      <c r="G142" s="104"/>
      <c r="H142" s="104"/>
      <c r="I142" s="104"/>
      <c r="J142" s="104"/>
      <c r="K142" s="104"/>
      <c r="L142" s="104"/>
      <c r="M142" s="104"/>
      <c r="T142" s="2" t="str">
        <f>IF(Departments!A139&lt;&gt;"",Departments!A139,"")</f>
        <v/>
      </c>
      <c r="U142" s="2" t="str">
        <f t="shared" si="15"/>
        <v/>
      </c>
    </row>
    <row r="143" spans="1:21" x14ac:dyDescent="0.2">
      <c r="B143" s="104"/>
      <c r="C143" s="104"/>
      <c r="D143" s="104"/>
      <c r="E143" s="104"/>
      <c r="F143" s="104"/>
      <c r="G143" s="104"/>
      <c r="H143" s="104"/>
      <c r="I143" s="104"/>
      <c r="J143" s="104"/>
      <c r="K143" s="104"/>
      <c r="L143" s="104"/>
      <c r="M143" s="104"/>
      <c r="T143" s="2" t="str">
        <f>IF(Departments!A140&lt;&gt;"",Departments!A140,"")</f>
        <v/>
      </c>
      <c r="U143" s="2" t="str">
        <f t="shared" si="15"/>
        <v/>
      </c>
    </row>
    <row r="144" spans="1:21" x14ac:dyDescent="0.2">
      <c r="B144" s="104"/>
      <c r="C144" s="104"/>
      <c r="D144" s="104"/>
      <c r="E144" s="104"/>
      <c r="F144" s="104"/>
      <c r="G144" s="104"/>
      <c r="H144" s="104"/>
      <c r="I144" s="104"/>
      <c r="J144" s="104"/>
      <c r="K144" s="104"/>
      <c r="L144" s="104"/>
      <c r="M144" s="104"/>
      <c r="T144" s="2" t="str">
        <f>IF(Departments!A141&lt;&gt;"",Departments!A141,"")</f>
        <v/>
      </c>
      <c r="U144" s="2" t="str">
        <f t="shared" si="15"/>
        <v/>
      </c>
    </row>
    <row r="145" spans="2:21" x14ac:dyDescent="0.2">
      <c r="B145" s="104"/>
      <c r="C145" s="104"/>
      <c r="D145" s="104"/>
      <c r="E145" s="104"/>
      <c r="F145" s="104"/>
      <c r="G145" s="104"/>
      <c r="H145" s="104"/>
      <c r="I145" s="104"/>
      <c r="J145" s="104"/>
      <c r="K145" s="104"/>
      <c r="L145" s="104"/>
      <c r="M145" s="104"/>
      <c r="T145" s="2" t="str">
        <f>IF(Departments!A142&lt;&gt;"",Departments!A142,"")</f>
        <v/>
      </c>
      <c r="U145" s="2" t="str">
        <f t="shared" si="15"/>
        <v/>
      </c>
    </row>
    <row r="146" spans="2:21" x14ac:dyDescent="0.2">
      <c r="B146" s="104"/>
      <c r="C146" s="104"/>
      <c r="D146" s="104"/>
      <c r="E146" s="104"/>
      <c r="F146" s="104"/>
      <c r="G146" s="104"/>
      <c r="H146" s="104"/>
      <c r="I146" s="104"/>
      <c r="J146" s="104"/>
      <c r="K146" s="104"/>
      <c r="L146" s="104"/>
      <c r="M146" s="104"/>
      <c r="T146" s="2" t="str">
        <f>IF(Departments!A143&lt;&gt;"",Departments!A143,"")</f>
        <v/>
      </c>
      <c r="U146" s="2" t="str">
        <f t="shared" si="15"/>
        <v/>
      </c>
    </row>
    <row r="147" spans="2:21" x14ac:dyDescent="0.2">
      <c r="B147" s="104"/>
      <c r="C147" s="104"/>
      <c r="D147" s="104"/>
      <c r="E147" s="104"/>
      <c r="F147" s="104"/>
      <c r="G147" s="104"/>
      <c r="H147" s="104"/>
      <c r="I147" s="104"/>
      <c r="J147" s="104"/>
      <c r="K147" s="104"/>
      <c r="L147" s="104"/>
      <c r="M147" s="104"/>
      <c r="T147" s="2" t="str">
        <f>IF(Departments!A144&lt;&gt;"",Departments!A144,"")</f>
        <v/>
      </c>
      <c r="U147" s="2" t="str">
        <f t="shared" si="15"/>
        <v/>
      </c>
    </row>
    <row r="148" spans="2:21" x14ac:dyDescent="0.2">
      <c r="B148" s="104"/>
      <c r="C148" s="104"/>
      <c r="D148" s="104"/>
      <c r="E148" s="104"/>
      <c r="F148" s="104"/>
      <c r="G148" s="104"/>
      <c r="H148" s="104"/>
      <c r="I148" s="104"/>
      <c r="J148" s="104"/>
      <c r="K148" s="104"/>
      <c r="L148" s="104"/>
      <c r="M148" s="104"/>
      <c r="T148" s="2" t="str">
        <f>IF(Departments!A145&lt;&gt;"",Departments!A145,"")</f>
        <v/>
      </c>
      <c r="U148" s="2" t="str">
        <f t="shared" si="15"/>
        <v/>
      </c>
    </row>
    <row r="149" spans="2:21" x14ac:dyDescent="0.2">
      <c r="B149" s="104"/>
      <c r="C149" s="104"/>
      <c r="D149" s="104"/>
      <c r="E149" s="104"/>
      <c r="F149" s="104"/>
      <c r="G149" s="104"/>
      <c r="H149" s="104"/>
      <c r="I149" s="104"/>
      <c r="J149" s="104"/>
      <c r="K149" s="104"/>
      <c r="L149" s="104"/>
      <c r="M149" s="104"/>
      <c r="T149" s="2" t="str">
        <f>IF(Departments!A146&lt;&gt;"",Departments!A146,"")</f>
        <v/>
      </c>
      <c r="U149" s="2" t="str">
        <f t="shared" si="15"/>
        <v/>
      </c>
    </row>
    <row r="150" spans="2:21" x14ac:dyDescent="0.2">
      <c r="B150" s="104"/>
      <c r="C150" s="104"/>
      <c r="D150" s="104"/>
      <c r="E150" s="104"/>
      <c r="F150" s="104"/>
      <c r="G150" s="104"/>
      <c r="H150" s="104"/>
      <c r="I150" s="104"/>
      <c r="J150" s="104"/>
      <c r="K150" s="104"/>
      <c r="L150" s="104"/>
      <c r="M150" s="104"/>
      <c r="T150" s="2" t="str">
        <f>IF(Departments!A147&lt;&gt;"",Departments!A147,"")</f>
        <v/>
      </c>
      <c r="U150" s="2" t="str">
        <f t="shared" si="15"/>
        <v/>
      </c>
    </row>
    <row r="151" spans="2:21" x14ac:dyDescent="0.2">
      <c r="B151" s="104"/>
      <c r="C151" s="104"/>
      <c r="D151" s="104"/>
      <c r="E151" s="104"/>
      <c r="F151" s="104"/>
      <c r="G151" s="104"/>
      <c r="H151" s="104"/>
      <c r="I151" s="104"/>
      <c r="J151" s="104"/>
      <c r="K151" s="104"/>
      <c r="L151" s="104"/>
      <c r="M151" s="104"/>
      <c r="T151" s="2" t="str">
        <f>IF(Departments!A148&lt;&gt;"",Departments!A148,"")</f>
        <v/>
      </c>
      <c r="U151" s="2" t="str">
        <f t="shared" si="15"/>
        <v/>
      </c>
    </row>
    <row r="152" spans="2:21" x14ac:dyDescent="0.2">
      <c r="B152" s="104"/>
      <c r="C152" s="104"/>
      <c r="D152" s="104"/>
      <c r="E152" s="104"/>
      <c r="F152" s="104"/>
      <c r="G152" s="104"/>
      <c r="H152" s="104"/>
      <c r="I152" s="104"/>
      <c r="J152" s="104"/>
      <c r="K152" s="104"/>
      <c r="L152" s="104"/>
      <c r="M152" s="104"/>
      <c r="T152" s="2" t="str">
        <f>IF(Departments!A149&lt;&gt;"",Departments!A149,"")</f>
        <v/>
      </c>
      <c r="U152" s="2" t="str">
        <f t="shared" si="15"/>
        <v/>
      </c>
    </row>
    <row r="153" spans="2:21" x14ac:dyDescent="0.2">
      <c r="B153" s="104"/>
      <c r="C153" s="104"/>
      <c r="D153" s="104"/>
      <c r="E153" s="104"/>
      <c r="F153" s="104"/>
      <c r="G153" s="104"/>
      <c r="H153" s="104"/>
      <c r="I153" s="104"/>
      <c r="J153" s="104"/>
      <c r="K153" s="104"/>
      <c r="L153" s="104"/>
      <c r="M153" s="104"/>
      <c r="T153" s="2" t="str">
        <f>IF(Departments!A150&lt;&gt;"",Departments!A150,"")</f>
        <v/>
      </c>
      <c r="U153" s="2" t="str">
        <f t="shared" si="15"/>
        <v/>
      </c>
    </row>
    <row r="154" spans="2:21" x14ac:dyDescent="0.2">
      <c r="B154" s="104"/>
      <c r="C154" s="104"/>
      <c r="D154" s="104"/>
      <c r="E154" s="104"/>
      <c r="F154" s="104"/>
      <c r="G154" s="104"/>
      <c r="H154" s="104"/>
      <c r="I154" s="104"/>
      <c r="J154" s="104"/>
      <c r="K154" s="104"/>
      <c r="L154" s="104"/>
      <c r="M154" s="104"/>
      <c r="T154" s="2" t="str">
        <f>IF(Departments!A151&lt;&gt;"",Departments!A151,"")</f>
        <v/>
      </c>
      <c r="U154" s="2" t="str">
        <f t="shared" si="15"/>
        <v/>
      </c>
    </row>
    <row r="155" spans="2:21" x14ac:dyDescent="0.2">
      <c r="B155" s="104"/>
      <c r="C155" s="104"/>
      <c r="D155" s="104"/>
      <c r="E155" s="104"/>
      <c r="F155" s="104"/>
      <c r="G155" s="104"/>
      <c r="H155" s="104"/>
      <c r="I155" s="104"/>
      <c r="J155" s="104"/>
      <c r="K155" s="104"/>
      <c r="L155" s="104"/>
      <c r="M155" s="104"/>
      <c r="T155" s="2" t="str">
        <f>IF(Departments!A152&lt;&gt;"",Departments!A152,"")</f>
        <v/>
      </c>
      <c r="U155" s="2" t="str">
        <f t="shared" si="15"/>
        <v/>
      </c>
    </row>
    <row r="156" spans="2:21" x14ac:dyDescent="0.2">
      <c r="B156" s="104"/>
      <c r="C156" s="104"/>
      <c r="D156" s="104"/>
      <c r="E156" s="104"/>
      <c r="F156" s="104"/>
      <c r="G156" s="104"/>
      <c r="H156" s="104"/>
      <c r="I156" s="104"/>
      <c r="J156" s="104"/>
      <c r="K156" s="104"/>
      <c r="L156" s="104"/>
      <c r="M156" s="104"/>
      <c r="T156" s="2" t="str">
        <f>IF(Departments!A153&lt;&gt;"",Departments!A153,"")</f>
        <v/>
      </c>
      <c r="U156" s="2" t="str">
        <f t="shared" si="15"/>
        <v/>
      </c>
    </row>
    <row r="157" spans="2:21" x14ac:dyDescent="0.2">
      <c r="B157" s="104"/>
      <c r="C157" s="104"/>
      <c r="D157" s="104"/>
      <c r="E157" s="104"/>
      <c r="F157" s="104"/>
      <c r="G157" s="104"/>
      <c r="H157" s="104"/>
      <c r="I157" s="104"/>
      <c r="J157" s="104"/>
      <c r="K157" s="104"/>
      <c r="L157" s="104"/>
      <c r="M157" s="104"/>
      <c r="T157" s="2" t="str">
        <f>IF(Departments!A154&lt;&gt;"",Departments!A154,"")</f>
        <v/>
      </c>
      <c r="U157" s="2" t="str">
        <f t="shared" si="15"/>
        <v/>
      </c>
    </row>
    <row r="158" spans="2:21" x14ac:dyDescent="0.2">
      <c r="B158" s="104"/>
      <c r="C158" s="104"/>
      <c r="D158" s="104"/>
      <c r="E158" s="104"/>
      <c r="F158" s="104"/>
      <c r="G158" s="104"/>
      <c r="H158" s="104"/>
      <c r="I158" s="104"/>
      <c r="J158" s="104"/>
      <c r="K158" s="104"/>
      <c r="L158" s="104"/>
      <c r="M158" s="104"/>
      <c r="T158" s="2" t="str">
        <f>IF(Departments!A155&lt;&gt;"",Departments!A155,"")</f>
        <v/>
      </c>
      <c r="U158" s="2" t="str">
        <f t="shared" si="15"/>
        <v/>
      </c>
    </row>
    <row r="159" spans="2:21" x14ac:dyDescent="0.2">
      <c r="B159" s="104"/>
      <c r="C159" s="104"/>
      <c r="D159" s="104"/>
      <c r="E159" s="104"/>
      <c r="F159" s="104"/>
      <c r="G159" s="104"/>
      <c r="H159" s="104"/>
      <c r="I159" s="104"/>
      <c r="J159" s="104"/>
      <c r="K159" s="104"/>
      <c r="L159" s="104"/>
      <c r="M159" s="104"/>
      <c r="T159" s="2" t="str">
        <f>IF(Departments!A156&lt;&gt;"",Departments!A156,"")</f>
        <v/>
      </c>
      <c r="U159" s="2" t="str">
        <f t="shared" si="15"/>
        <v/>
      </c>
    </row>
    <row r="160" spans="2:21" x14ac:dyDescent="0.2">
      <c r="B160" s="104"/>
      <c r="C160" s="104"/>
      <c r="D160" s="104"/>
      <c r="E160" s="104"/>
      <c r="F160" s="104"/>
      <c r="G160" s="104"/>
      <c r="H160" s="104"/>
      <c r="I160" s="104"/>
      <c r="J160" s="104"/>
      <c r="K160" s="104"/>
      <c r="L160" s="104"/>
      <c r="M160" s="104"/>
      <c r="T160" s="2" t="str">
        <f>IF(Departments!A157&lt;&gt;"",Departments!A157,"")</f>
        <v/>
      </c>
      <c r="U160" s="2" t="str">
        <f t="shared" si="15"/>
        <v/>
      </c>
    </row>
    <row r="161" spans="1:21" x14ac:dyDescent="0.2">
      <c r="B161" s="104"/>
      <c r="C161" s="104"/>
      <c r="D161" s="104"/>
      <c r="E161" s="104"/>
      <c r="F161" s="104"/>
      <c r="G161" s="104"/>
      <c r="H161" s="104"/>
      <c r="I161" s="104"/>
      <c r="J161" s="104"/>
      <c r="K161" s="104"/>
      <c r="L161" s="104"/>
      <c r="M161" s="104"/>
      <c r="T161" s="2" t="str">
        <f>IF(Departments!A158&lt;&gt;"",Departments!A158,"")</f>
        <v/>
      </c>
      <c r="U161" s="2" t="str">
        <f t="shared" si="15"/>
        <v/>
      </c>
    </row>
    <row r="162" spans="1:21" x14ac:dyDescent="0.2">
      <c r="B162" s="104"/>
      <c r="C162" s="104"/>
      <c r="D162" s="104"/>
      <c r="E162" s="104"/>
      <c r="F162" s="104"/>
      <c r="G162" s="104"/>
      <c r="H162" s="104"/>
      <c r="I162" s="104"/>
      <c r="J162" s="104"/>
      <c r="K162" s="104"/>
      <c r="L162" s="104"/>
      <c r="M162" s="104"/>
      <c r="T162" s="2" t="str">
        <f>IF(Departments!A159&lt;&gt;"",Departments!A159,"")</f>
        <v/>
      </c>
      <c r="U162" s="2" t="str">
        <f t="shared" si="15"/>
        <v/>
      </c>
    </row>
    <row r="163" spans="1:21" x14ac:dyDescent="0.2">
      <c r="B163" s="104"/>
      <c r="C163" s="104"/>
      <c r="D163" s="104"/>
      <c r="E163" s="104"/>
      <c r="F163" s="104"/>
      <c r="G163" s="104"/>
      <c r="H163" s="104"/>
      <c r="I163" s="104"/>
      <c r="J163" s="104"/>
      <c r="K163" s="104"/>
      <c r="L163" s="104"/>
      <c r="M163" s="104"/>
      <c r="T163" s="2" t="str">
        <f>IF(Departments!A160&lt;&gt;"",Departments!A160,"")</f>
        <v/>
      </c>
      <c r="U163" s="2" t="str">
        <f t="shared" si="15"/>
        <v/>
      </c>
    </row>
    <row r="164" spans="1:21" x14ac:dyDescent="0.2">
      <c r="B164" s="104"/>
      <c r="C164" s="104"/>
      <c r="D164" s="104"/>
      <c r="E164" s="104"/>
      <c r="F164" s="104"/>
      <c r="G164" s="104"/>
      <c r="H164" s="104"/>
      <c r="I164" s="104"/>
      <c r="J164" s="104"/>
      <c r="K164" s="104"/>
      <c r="L164" s="104"/>
      <c r="M164" s="104"/>
      <c r="T164" s="2" t="str">
        <f>IF(Departments!A161&lt;&gt;"",Departments!A161,"")</f>
        <v/>
      </c>
      <c r="U164" s="2" t="str">
        <f t="shared" si="15"/>
        <v/>
      </c>
    </row>
    <row r="165" spans="1:21" x14ac:dyDescent="0.2">
      <c r="B165" s="104"/>
      <c r="C165" s="104"/>
      <c r="D165" s="104"/>
      <c r="E165" s="104"/>
      <c r="F165" s="104"/>
      <c r="G165" s="104"/>
      <c r="H165" s="104"/>
      <c r="I165" s="104"/>
      <c r="J165" s="104"/>
      <c r="K165" s="104"/>
      <c r="L165" s="104"/>
      <c r="M165" s="104"/>
      <c r="T165" s="2" t="str">
        <f>IF(Departments!A162&lt;&gt;"",Departments!A162,"")</f>
        <v/>
      </c>
      <c r="U165" s="2" t="str">
        <f t="shared" si="15"/>
        <v/>
      </c>
    </row>
    <row r="166" spans="1:21" x14ac:dyDescent="0.2">
      <c r="B166" s="104"/>
      <c r="C166" s="104"/>
      <c r="D166" s="104"/>
      <c r="E166" s="104"/>
      <c r="F166" s="104"/>
      <c r="G166" s="104"/>
      <c r="H166" s="104"/>
      <c r="I166" s="104"/>
      <c r="J166" s="104"/>
      <c r="K166" s="104"/>
      <c r="L166" s="104"/>
      <c r="M166" s="104"/>
      <c r="T166" s="2" t="str">
        <f>IF(Departments!A163&lt;&gt;"",Departments!A163,"")</f>
        <v/>
      </c>
      <c r="U166" s="2" t="str">
        <f t="shared" si="15"/>
        <v/>
      </c>
    </row>
    <row r="167" spans="1:21" x14ac:dyDescent="0.2">
      <c r="B167" s="104"/>
      <c r="C167" s="104"/>
      <c r="D167" s="104"/>
      <c r="E167" s="104"/>
      <c r="F167" s="104"/>
      <c r="G167" s="104"/>
      <c r="H167" s="104"/>
      <c r="I167" s="104"/>
      <c r="J167" s="104"/>
      <c r="K167" s="104"/>
      <c r="L167" s="104"/>
      <c r="M167" s="104"/>
      <c r="T167" s="2" t="str">
        <f>IF(Departments!A164&lt;&gt;"",Departments!A164,"")</f>
        <v/>
      </c>
      <c r="U167" s="2" t="str">
        <f t="shared" si="15"/>
        <v/>
      </c>
    </row>
    <row r="168" spans="1:21" x14ac:dyDescent="0.2">
      <c r="B168" s="104"/>
      <c r="C168" s="104"/>
      <c r="D168" s="104"/>
      <c r="E168" s="104"/>
      <c r="F168" s="104"/>
      <c r="G168" s="104"/>
      <c r="H168" s="104"/>
      <c r="I168" s="104"/>
      <c r="J168" s="104"/>
      <c r="K168" s="104"/>
      <c r="L168" s="104"/>
      <c r="M168" s="104"/>
      <c r="T168" s="2" t="str">
        <f>IF(Departments!A165&lt;&gt;"",Departments!A165,"")</f>
        <v/>
      </c>
      <c r="U168" s="2" t="str">
        <f t="shared" si="15"/>
        <v/>
      </c>
    </row>
    <row r="169" spans="1:21" x14ac:dyDescent="0.2">
      <c r="B169" s="104"/>
      <c r="C169" s="104"/>
      <c r="D169" s="104"/>
      <c r="E169" s="104"/>
      <c r="F169" s="104"/>
      <c r="G169" s="104"/>
      <c r="H169" s="104"/>
      <c r="I169" s="104"/>
      <c r="J169" s="104"/>
      <c r="K169" s="104"/>
      <c r="L169" s="104"/>
      <c r="M169" s="104"/>
      <c r="T169" s="2" t="str">
        <f>IF(Departments!A166&lt;&gt;"",Departments!A166,"")</f>
        <v/>
      </c>
      <c r="U169" s="2" t="str">
        <f t="shared" si="15"/>
        <v/>
      </c>
    </row>
    <row r="170" spans="1:21" x14ac:dyDescent="0.2">
      <c r="B170" s="104"/>
      <c r="C170" s="104"/>
      <c r="D170" s="104"/>
      <c r="E170" s="104"/>
      <c r="F170" s="104"/>
      <c r="G170" s="104"/>
      <c r="H170" s="104"/>
      <c r="I170" s="104"/>
      <c r="J170" s="104"/>
      <c r="K170" s="104"/>
      <c r="L170" s="104"/>
      <c r="M170" s="104"/>
      <c r="T170" s="2" t="str">
        <f>IF(Departments!A167&lt;&gt;"",Departments!A167,"")</f>
        <v/>
      </c>
      <c r="U170" s="2" t="str">
        <f t="shared" si="15"/>
        <v/>
      </c>
    </row>
    <row r="171" spans="1:21" x14ac:dyDescent="0.2">
      <c r="B171" s="104"/>
      <c r="C171" s="104"/>
      <c r="D171" s="104"/>
      <c r="E171" s="104"/>
      <c r="F171" s="104"/>
      <c r="G171" s="104"/>
      <c r="H171" s="104"/>
      <c r="I171" s="104"/>
      <c r="J171" s="104"/>
      <c r="K171" s="104"/>
      <c r="L171" s="104"/>
      <c r="M171" s="104"/>
      <c r="T171" s="2" t="str">
        <f>IF(Departments!A168&lt;&gt;"",Departments!A168,"")</f>
        <v/>
      </c>
      <c r="U171" s="2" t="str">
        <f t="shared" si="15"/>
        <v/>
      </c>
    </row>
    <row r="172" spans="1:21" x14ac:dyDescent="0.2">
      <c r="B172" s="104"/>
      <c r="C172" s="104"/>
      <c r="D172" s="104"/>
      <c r="E172" s="104"/>
      <c r="F172" s="104"/>
      <c r="G172" s="104"/>
      <c r="H172" s="104"/>
      <c r="I172" s="104"/>
      <c r="J172" s="104"/>
      <c r="K172" s="104"/>
      <c r="L172" s="104"/>
      <c r="M172" s="104"/>
      <c r="T172" s="2" t="str">
        <f>IF(Departments!A169&lt;&gt;"",Departments!A169,"")</f>
        <v/>
      </c>
      <c r="U172" s="2" t="str">
        <f t="shared" si="15"/>
        <v/>
      </c>
    </row>
    <row r="173" spans="1:21" x14ac:dyDescent="0.2">
      <c r="B173" s="104"/>
      <c r="C173" s="104"/>
      <c r="D173" s="104"/>
      <c r="E173" s="104"/>
      <c r="F173" s="104"/>
      <c r="G173" s="104"/>
      <c r="H173" s="104"/>
      <c r="I173" s="104"/>
      <c r="J173" s="104"/>
      <c r="K173" s="104"/>
      <c r="L173" s="104"/>
      <c r="M173" s="104"/>
      <c r="T173" s="2" t="str">
        <f>IF(Departments!A170&lt;&gt;"",Departments!A170,"")</f>
        <v/>
      </c>
      <c r="U173" s="2" t="str">
        <f t="shared" si="15"/>
        <v/>
      </c>
    </row>
    <row r="174" spans="1:21" x14ac:dyDescent="0.2">
      <c r="B174" s="104"/>
      <c r="C174" s="104"/>
      <c r="D174" s="104"/>
      <c r="E174" s="104"/>
      <c r="F174" s="104"/>
      <c r="G174" s="104"/>
      <c r="H174" s="104"/>
      <c r="I174" s="104"/>
      <c r="J174" s="104"/>
      <c r="K174" s="104"/>
      <c r="L174" s="104"/>
      <c r="M174" s="104"/>
      <c r="T174" s="2" t="str">
        <f>IF(Departments!A171&lt;&gt;"",Departments!A171,"")</f>
        <v/>
      </c>
      <c r="U174" s="2" t="str">
        <f t="shared" si="15"/>
        <v/>
      </c>
    </row>
    <row r="175" spans="1:21" x14ac:dyDescent="0.2">
      <c r="B175" s="104"/>
      <c r="C175" s="104"/>
      <c r="D175" s="104"/>
      <c r="E175" s="104"/>
      <c r="F175" s="104"/>
      <c r="G175" s="104"/>
      <c r="H175" s="104"/>
      <c r="I175" s="104"/>
      <c r="J175" s="104"/>
      <c r="K175" s="104"/>
      <c r="L175" s="104"/>
      <c r="M175" s="104"/>
      <c r="T175" s="2" t="str">
        <f>IF(Departments!A172&lt;&gt;"",Departments!A172,"")</f>
        <v/>
      </c>
      <c r="U175" s="2" t="str">
        <f t="shared" si="15"/>
        <v/>
      </c>
    </row>
    <row r="176" spans="1:21" x14ac:dyDescent="0.2">
      <c r="A176" s="96"/>
      <c r="C176" s="95"/>
      <c r="D176" s="95"/>
      <c r="E176" s="95"/>
      <c r="F176" s="95"/>
      <c r="G176" s="95"/>
      <c r="H176" s="95"/>
      <c r="I176" s="95"/>
      <c r="J176" s="95"/>
      <c r="K176" s="95"/>
      <c r="L176" s="95"/>
      <c r="M176" s="95"/>
      <c r="T176" s="2" t="str">
        <f>IF(Departments!A173&lt;&gt;"",Departments!A173,"")</f>
        <v/>
      </c>
      <c r="U176" s="2" t="str">
        <f t="shared" si="15"/>
        <v/>
      </c>
    </row>
    <row r="177" spans="1:21" x14ac:dyDescent="0.2">
      <c r="A177" s="96"/>
      <c r="B177"/>
      <c r="T177" s="2" t="str">
        <f>IF(Departments!A174&lt;&gt;"",Departments!A174,"")</f>
        <v/>
      </c>
      <c r="U177" s="2" t="str">
        <f t="shared" si="15"/>
        <v/>
      </c>
    </row>
    <row r="178" spans="1:21" x14ac:dyDescent="0.2">
      <c r="A178" s="96"/>
      <c r="C178" s="95"/>
      <c r="D178" s="95"/>
      <c r="E178" s="95"/>
      <c r="F178" s="95"/>
      <c r="G178" s="95"/>
      <c r="H178" s="95"/>
      <c r="I178" s="95"/>
      <c r="J178" s="95"/>
      <c r="K178" s="95"/>
      <c r="L178" s="95"/>
      <c r="M178" s="95"/>
      <c r="T178" s="2" t="str">
        <f>IF(Departments!A175&lt;&gt;"",Departments!A175,"")</f>
        <v/>
      </c>
      <c r="U178" s="2" t="str">
        <f t="shared" si="15"/>
        <v/>
      </c>
    </row>
    <row r="179" spans="1:21" x14ac:dyDescent="0.2">
      <c r="A179" s="96"/>
      <c r="B179"/>
      <c r="T179" s="2" t="str">
        <f>IF(Departments!A176&lt;&gt;"",Departments!A176,"")</f>
        <v/>
      </c>
      <c r="U179" s="2" t="str">
        <f t="shared" si="15"/>
        <v/>
      </c>
    </row>
    <row r="180" spans="1:21" x14ac:dyDescent="0.2">
      <c r="T180" s="2" t="str">
        <f>IF(Departments!A177&lt;&gt;"",Departments!A177,"")</f>
        <v/>
      </c>
      <c r="U180" s="2" t="str">
        <f t="shared" si="15"/>
        <v/>
      </c>
    </row>
    <row r="181" spans="1:21" x14ac:dyDescent="0.2">
      <c r="T181" s="2" t="str">
        <f>IF(Departments!A178&lt;&gt;"",Departments!A178,"")</f>
        <v/>
      </c>
      <c r="U181" s="2" t="str">
        <f t="shared" si="15"/>
        <v/>
      </c>
    </row>
    <row r="182" spans="1:21" x14ac:dyDescent="0.2">
      <c r="T182" s="2" t="str">
        <f>IF(Departments!A179&lt;&gt;"",Departments!A179,"")</f>
        <v/>
      </c>
      <c r="U182" s="2" t="str">
        <f t="shared" si="15"/>
        <v/>
      </c>
    </row>
    <row r="183" spans="1:21" x14ac:dyDescent="0.2">
      <c r="T183" s="2" t="str">
        <f>IF(Departments!A180&lt;&gt;"",Departments!A180,"")</f>
        <v/>
      </c>
      <c r="U183" s="2" t="str">
        <f t="shared" si="15"/>
        <v/>
      </c>
    </row>
    <row r="184" spans="1:21" x14ac:dyDescent="0.2">
      <c r="T184" s="2" t="str">
        <f>IF(Departments!A181&lt;&gt;"",Departments!A181,"")</f>
        <v/>
      </c>
      <c r="U184" s="2" t="str">
        <f t="shared" si="15"/>
        <v/>
      </c>
    </row>
    <row r="185" spans="1:21" x14ac:dyDescent="0.2">
      <c r="T185" s="2" t="str">
        <f>IF(Departments!A182&lt;&gt;"",Departments!A182,"")</f>
        <v/>
      </c>
      <c r="U185" s="2" t="str">
        <f t="shared" si="15"/>
        <v/>
      </c>
    </row>
    <row r="186" spans="1:21" x14ac:dyDescent="0.2">
      <c r="T186" s="2" t="str">
        <f>IF(Departments!A183&lt;&gt;"",Departments!A183,"")</f>
        <v/>
      </c>
      <c r="U186" s="2" t="str">
        <f t="shared" si="15"/>
        <v/>
      </c>
    </row>
    <row r="187" spans="1:21" x14ac:dyDescent="0.2">
      <c r="T187" s="2" t="str">
        <f>IF(Departments!A184&lt;&gt;"",Departments!A184,"")</f>
        <v/>
      </c>
      <c r="U187" s="2" t="str">
        <f t="shared" si="15"/>
        <v/>
      </c>
    </row>
    <row r="188" spans="1:21" x14ac:dyDescent="0.2">
      <c r="T188" s="2" t="str">
        <f>IF(Departments!A185&lt;&gt;"",Departments!A185,"")</f>
        <v/>
      </c>
      <c r="U188" s="2" t="str">
        <f t="shared" si="15"/>
        <v/>
      </c>
    </row>
    <row r="189" spans="1:21" x14ac:dyDescent="0.2">
      <c r="T189" s="2" t="str">
        <f>IF(Departments!A186&lt;&gt;"",Departments!A186,"")</f>
        <v/>
      </c>
      <c r="U189" s="2" t="str">
        <f t="shared" si="15"/>
        <v/>
      </c>
    </row>
    <row r="190" spans="1:21" x14ac:dyDescent="0.2">
      <c r="T190" s="2" t="str">
        <f>IF(Departments!A187&lt;&gt;"",Departments!A187,"")</f>
        <v/>
      </c>
      <c r="U190" s="2" t="str">
        <f t="shared" si="15"/>
        <v/>
      </c>
    </row>
    <row r="191" spans="1:21" x14ac:dyDescent="0.2">
      <c r="T191" s="2" t="str">
        <f>IF(Departments!A188&lt;&gt;"",Departments!A188,"")</f>
        <v/>
      </c>
      <c r="U191" s="2" t="str">
        <f t="shared" si="15"/>
        <v/>
      </c>
    </row>
    <row r="192" spans="1:21" x14ac:dyDescent="0.2">
      <c r="T192" s="2" t="str">
        <f>IF(Departments!A189&lt;&gt;"",Departments!A189,"")</f>
        <v/>
      </c>
      <c r="U192" s="2" t="str">
        <f t="shared" si="15"/>
        <v/>
      </c>
    </row>
    <row r="193" spans="20:21" x14ac:dyDescent="0.2">
      <c r="T193" s="2" t="str">
        <f>IF(Departments!A190&lt;&gt;"",Departments!A190,"")</f>
        <v/>
      </c>
      <c r="U193" s="2" t="str">
        <f t="shared" si="15"/>
        <v/>
      </c>
    </row>
    <row r="194" spans="20:21" x14ac:dyDescent="0.2">
      <c r="T194" s="2" t="str">
        <f>IF(Departments!A191&lt;&gt;"",Departments!A191,"")</f>
        <v/>
      </c>
      <c r="U194" s="2" t="str">
        <f t="shared" si="15"/>
        <v/>
      </c>
    </row>
    <row r="195" spans="20:21" x14ac:dyDescent="0.2">
      <c r="T195" s="2" t="str">
        <f>IF(Departments!A192&lt;&gt;"",Departments!A192,"")</f>
        <v/>
      </c>
      <c r="U195" s="2" t="str">
        <f t="shared" si="15"/>
        <v/>
      </c>
    </row>
    <row r="196" spans="20:21" x14ac:dyDescent="0.2">
      <c r="T196" s="2" t="str">
        <f>IF(Departments!A193&lt;&gt;"",Departments!A193,"")</f>
        <v/>
      </c>
      <c r="U196" s="2" t="str">
        <f t="shared" si="15"/>
        <v/>
      </c>
    </row>
    <row r="197" spans="20:21" x14ac:dyDescent="0.2">
      <c r="T197" s="2" t="str">
        <f>IF(Departments!A194&lt;&gt;"",Departments!A194,"")</f>
        <v/>
      </c>
      <c r="U197" s="2" t="str">
        <f t="shared" si="15"/>
        <v/>
      </c>
    </row>
    <row r="198" spans="20:21" x14ac:dyDescent="0.2">
      <c r="T198" s="2" t="str">
        <f>IF(Departments!A195&lt;&gt;"",Departments!A195,"")</f>
        <v/>
      </c>
      <c r="U198" s="2" t="str">
        <f t="shared" si="15"/>
        <v/>
      </c>
    </row>
    <row r="199" spans="20:21" x14ac:dyDescent="0.2">
      <c r="T199" s="2" t="str">
        <f>IF(Departments!A196&lt;&gt;"",Departments!A196,"")</f>
        <v/>
      </c>
      <c r="U199" s="2" t="str">
        <f t="shared" si="15"/>
        <v/>
      </c>
    </row>
    <row r="200" spans="20:21" x14ac:dyDescent="0.2">
      <c r="T200" s="2" t="str">
        <f>IF(Departments!A197&lt;&gt;"",Departments!A197,"")</f>
        <v/>
      </c>
      <c r="U200" s="2" t="str">
        <f t="shared" si="15"/>
        <v/>
      </c>
    </row>
    <row r="201" spans="20:21" x14ac:dyDescent="0.2">
      <c r="T201" s="2" t="str">
        <f>IF(Departments!A198&lt;&gt;"",Departments!A198,"")</f>
        <v/>
      </c>
      <c r="U201" s="2" t="str">
        <f t="shared" si="15"/>
        <v/>
      </c>
    </row>
    <row r="202" spans="20:21" x14ac:dyDescent="0.2">
      <c r="T202" s="2" t="str">
        <f>IF(Departments!A199&lt;&gt;"",Departments!A199,"")</f>
        <v/>
      </c>
      <c r="U202" s="2" t="str">
        <f t="shared" si="15"/>
        <v/>
      </c>
    </row>
    <row r="203" spans="20:21" x14ac:dyDescent="0.2">
      <c r="T203" s="2" t="str">
        <f>IF(Departments!A200&lt;&gt;"",Departments!A200,"")</f>
        <v/>
      </c>
      <c r="U203" s="2" t="str">
        <f t="shared" ref="U203:U211" si="16">IF(T203&lt;&gt;"",ROW()-2,"")</f>
        <v/>
      </c>
    </row>
    <row r="204" spans="20:21" x14ac:dyDescent="0.2">
      <c r="T204" s="2" t="str">
        <f>IF(Departments!A201&lt;&gt;"",Departments!A201,"")</f>
        <v/>
      </c>
      <c r="U204" s="2" t="str">
        <f t="shared" si="16"/>
        <v/>
      </c>
    </row>
    <row r="205" spans="20:21" x14ac:dyDescent="0.2">
      <c r="T205" s="2" t="str">
        <f>IF(Departments!A202&lt;&gt;"",Departments!A202,"")</f>
        <v/>
      </c>
      <c r="U205" s="2" t="str">
        <f t="shared" si="16"/>
        <v/>
      </c>
    </row>
    <row r="206" spans="20:21" x14ac:dyDescent="0.2">
      <c r="T206" s="2" t="str">
        <f>IF(Departments!A203&lt;&gt;"",Departments!A203,"")</f>
        <v/>
      </c>
      <c r="U206" s="2" t="str">
        <f t="shared" si="16"/>
        <v/>
      </c>
    </row>
    <row r="207" spans="20:21" x14ac:dyDescent="0.2">
      <c r="T207" s="2" t="str">
        <f>IF(Departments!A204&lt;&gt;"",Departments!A204,"")</f>
        <v/>
      </c>
      <c r="U207" s="2" t="str">
        <f t="shared" si="16"/>
        <v/>
      </c>
    </row>
    <row r="208" spans="20:21" x14ac:dyDescent="0.2">
      <c r="T208" s="2" t="str">
        <f>IF(Departments!A205&lt;&gt;"",Departments!A205,"")</f>
        <v/>
      </c>
      <c r="U208" s="2" t="str">
        <f t="shared" si="16"/>
        <v/>
      </c>
    </row>
    <row r="209" spans="20:21" x14ac:dyDescent="0.2">
      <c r="T209" s="2" t="str">
        <f>IF(Departments!A206&lt;&gt;"",Departments!A206,"")</f>
        <v/>
      </c>
      <c r="U209" s="2" t="str">
        <f t="shared" si="16"/>
        <v/>
      </c>
    </row>
    <row r="210" spans="20:21" x14ac:dyDescent="0.2">
      <c r="T210" s="2" t="str">
        <f>IF(Departments!A207&lt;&gt;"",Departments!A207,"")</f>
        <v/>
      </c>
      <c r="U210" s="2" t="str">
        <f t="shared" si="16"/>
        <v/>
      </c>
    </row>
    <row r="211" spans="20:21" x14ac:dyDescent="0.2">
      <c r="T211" s="2" t="str">
        <f>IF(Departments!A208&lt;&gt;"",Departments!A208,"")</f>
        <v/>
      </c>
      <c r="U211" s="2" t="str">
        <f t="shared" si="16"/>
        <v/>
      </c>
    </row>
  </sheetData>
  <sheetProtection algorithmName="SHA-512" hashValue="zJFM50XoMVQqKx5UQejB0NJsZ9VSOQg9hzHGIqFIvDD+1mA12hlSNdWzPZPxe+j3xLMeS/O+1J8d1Wa69hrBFA==" saltValue="qmWnf5vBAepycgrEdMF0jw==" spinCount="100000" sheet="1" objects="1" scenarios="1"/>
  <pageMargins left="0.7" right="0.7" top="0.75" bottom="0.75" header="0.511811023622047" footer="0.511811023622047"/>
  <pageSetup paperSize="9" orientation="portrait" horizontalDpi="300" verticalDpi="300"/>
  <ignoredErrors>
    <ignoredError sqref="E93:H93 B41 E45:G45 B89" formula="1"/>
  </ignoredErrors>
  <tableParts count="4">
    <tablePart r:id="rId1"/>
    <tablePart r:id="rId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WD602"/>
  <sheetViews>
    <sheetView zoomScaleNormal="100" workbookViewId="0"/>
  </sheetViews>
  <sheetFormatPr defaultColWidth="8.7109375" defaultRowHeight="12.75" x14ac:dyDescent="0.2"/>
  <cols>
    <col min="7" max="7" width="11.28515625" customWidth="1"/>
  </cols>
  <sheetData>
    <row r="1" spans="1:602" x14ac:dyDescent="0.2">
      <c r="A1" s="105" t="s">
        <v>141</v>
      </c>
      <c r="B1" s="110">
        <f t="array" ref="B1:WD1">TRANSPOSE($B$2:$B$602)</f>
        <v>1</v>
      </c>
      <c r="C1" s="110" t="str">
        <v/>
      </c>
      <c r="D1" s="110" t="str">
        <v/>
      </c>
      <c r="E1" s="110" t="str">
        <v/>
      </c>
      <c r="F1" s="110" t="str">
        <v/>
      </c>
      <c r="G1" s="110" t="str">
        <v/>
      </c>
      <c r="H1" s="110" t="str">
        <v/>
      </c>
      <c r="I1" s="110" t="str">
        <v/>
      </c>
      <c r="J1" s="110" t="str">
        <v/>
      </c>
      <c r="K1" s="110" t="str">
        <v/>
      </c>
      <c r="L1" s="110" t="str">
        <v/>
      </c>
      <c r="M1" s="110" t="str">
        <v/>
      </c>
      <c r="N1" s="110" t="str">
        <v/>
      </c>
      <c r="O1" s="110" t="str">
        <v/>
      </c>
      <c r="P1" s="110" t="str">
        <v/>
      </c>
      <c r="Q1" s="110" t="str">
        <v/>
      </c>
      <c r="R1" s="110" t="str">
        <v/>
      </c>
      <c r="S1" s="110" t="str">
        <v/>
      </c>
      <c r="T1" s="110" t="str">
        <v/>
      </c>
      <c r="U1" s="110" t="str">
        <v/>
      </c>
      <c r="V1" s="110" t="str">
        <v/>
      </c>
      <c r="W1" s="110" t="str">
        <v/>
      </c>
      <c r="X1" s="110" t="str">
        <v/>
      </c>
      <c r="Y1" s="110" t="str">
        <v/>
      </c>
      <c r="Z1" s="110" t="str">
        <v/>
      </c>
      <c r="AA1" s="110" t="str">
        <v/>
      </c>
      <c r="AB1" s="110" t="str">
        <v/>
      </c>
      <c r="AC1" s="110" t="str">
        <v/>
      </c>
      <c r="AD1" s="110" t="str">
        <v/>
      </c>
      <c r="AE1" s="110" t="str">
        <v/>
      </c>
      <c r="AF1" s="110" t="str">
        <v/>
      </c>
      <c r="AG1" s="110" t="str">
        <v/>
      </c>
      <c r="AH1" s="110" t="str">
        <v/>
      </c>
      <c r="AI1" s="110" t="str">
        <v/>
      </c>
      <c r="AJ1" s="110" t="str">
        <v/>
      </c>
      <c r="AK1" s="110" t="str">
        <v/>
      </c>
      <c r="AL1" s="110" t="str">
        <v/>
      </c>
      <c r="AM1" s="110" t="str">
        <v/>
      </c>
      <c r="AN1" s="110" t="str">
        <v/>
      </c>
      <c r="AO1" s="110" t="str">
        <v/>
      </c>
      <c r="AP1" s="110" t="str">
        <v/>
      </c>
      <c r="AQ1" s="110" t="str">
        <v/>
      </c>
      <c r="AR1" s="110" t="str">
        <v/>
      </c>
      <c r="AS1" s="110" t="str">
        <v/>
      </c>
      <c r="AT1" s="110" t="str">
        <v/>
      </c>
      <c r="AU1" s="110" t="str">
        <v/>
      </c>
      <c r="AV1" s="110" t="str">
        <v/>
      </c>
      <c r="AW1" s="110" t="str">
        <v/>
      </c>
      <c r="AX1" s="110" t="str">
        <v/>
      </c>
      <c r="AY1" s="110" t="str">
        <v/>
      </c>
      <c r="AZ1" s="110" t="str">
        <v/>
      </c>
      <c r="BA1" s="110" t="str">
        <v/>
      </c>
      <c r="BB1" s="110" t="str">
        <v/>
      </c>
      <c r="BC1" s="110" t="str">
        <v/>
      </c>
      <c r="BD1" s="110" t="str">
        <v/>
      </c>
      <c r="BE1" s="110" t="str">
        <v/>
      </c>
      <c r="BF1" s="110" t="str">
        <v/>
      </c>
      <c r="BG1" s="110" t="str">
        <v/>
      </c>
      <c r="BH1" s="110" t="str">
        <v/>
      </c>
      <c r="BI1" s="110" t="str">
        <v/>
      </c>
      <c r="BJ1" s="110" t="str">
        <v/>
      </c>
      <c r="BK1" s="110" t="str">
        <v/>
      </c>
      <c r="BL1" s="110" t="str">
        <v/>
      </c>
      <c r="BM1" s="110" t="str">
        <v/>
      </c>
      <c r="BN1" s="110" t="str">
        <v/>
      </c>
      <c r="BO1" s="110" t="str">
        <v/>
      </c>
      <c r="BP1" s="110" t="str">
        <v/>
      </c>
      <c r="BQ1" s="110" t="str">
        <v/>
      </c>
      <c r="BR1" s="110" t="str">
        <v/>
      </c>
      <c r="BS1" s="110" t="str">
        <v/>
      </c>
      <c r="BT1" s="110" t="str">
        <v/>
      </c>
      <c r="BU1" s="110" t="str">
        <v/>
      </c>
      <c r="BV1" s="110" t="str">
        <v/>
      </c>
      <c r="BW1" s="110" t="str">
        <v/>
      </c>
      <c r="BX1" s="110" t="str">
        <v/>
      </c>
      <c r="BY1" s="110" t="str">
        <v/>
      </c>
      <c r="BZ1" s="110" t="str">
        <v/>
      </c>
      <c r="CA1" s="110" t="str">
        <v/>
      </c>
      <c r="CB1" s="110" t="str">
        <v/>
      </c>
      <c r="CC1" s="110" t="str">
        <v/>
      </c>
      <c r="CD1" s="110" t="str">
        <v/>
      </c>
      <c r="CE1" s="110" t="str">
        <v/>
      </c>
      <c r="CF1" s="110" t="str">
        <v/>
      </c>
      <c r="CG1" s="110" t="str">
        <v/>
      </c>
      <c r="CH1" s="110" t="str">
        <v/>
      </c>
      <c r="CI1" s="110" t="str">
        <v/>
      </c>
      <c r="CJ1" s="110" t="str">
        <v/>
      </c>
      <c r="CK1" s="110" t="str">
        <v/>
      </c>
      <c r="CL1" s="110" t="str">
        <v/>
      </c>
      <c r="CM1" s="110" t="str">
        <v/>
      </c>
      <c r="CN1" s="110" t="str">
        <v/>
      </c>
      <c r="CO1" s="110" t="str">
        <v/>
      </c>
      <c r="CP1" s="110" t="str">
        <v/>
      </c>
      <c r="CQ1" s="110" t="str">
        <v/>
      </c>
      <c r="CR1" s="110" t="str">
        <v/>
      </c>
      <c r="CS1" s="110" t="str">
        <v/>
      </c>
      <c r="CT1" s="110" t="str">
        <v/>
      </c>
      <c r="CU1" s="110" t="str">
        <v/>
      </c>
      <c r="CV1" s="110" t="str">
        <v/>
      </c>
      <c r="CW1" s="110" t="str">
        <v/>
      </c>
      <c r="CX1" s="110" t="str">
        <v/>
      </c>
      <c r="CY1" s="110" t="str">
        <v/>
      </c>
      <c r="CZ1" s="110" t="str">
        <v/>
      </c>
      <c r="DA1" s="110" t="str">
        <v/>
      </c>
      <c r="DB1" s="110" t="str">
        <v/>
      </c>
      <c r="DC1" s="110" t="str">
        <v/>
      </c>
      <c r="DD1" s="110" t="str">
        <v/>
      </c>
      <c r="DE1" s="110" t="str">
        <v/>
      </c>
      <c r="DF1" s="110" t="str">
        <v/>
      </c>
      <c r="DG1" s="110" t="str">
        <v/>
      </c>
      <c r="DH1" s="110" t="str">
        <v/>
      </c>
      <c r="DI1" s="110" t="str">
        <v/>
      </c>
      <c r="DJ1" s="110" t="str">
        <v/>
      </c>
      <c r="DK1" s="110" t="str">
        <v/>
      </c>
      <c r="DL1" s="110" t="str">
        <v/>
      </c>
      <c r="DM1" s="110" t="str">
        <v/>
      </c>
      <c r="DN1" s="110" t="str">
        <v/>
      </c>
      <c r="DO1" s="110" t="str">
        <v/>
      </c>
      <c r="DP1" s="110" t="str">
        <v/>
      </c>
      <c r="DQ1" s="110" t="str">
        <v/>
      </c>
      <c r="DR1" s="110" t="str">
        <v/>
      </c>
      <c r="DS1" s="110" t="str">
        <v/>
      </c>
      <c r="DT1" s="110" t="str">
        <v/>
      </c>
      <c r="DU1" s="110" t="str">
        <v/>
      </c>
      <c r="DV1" s="110" t="str">
        <v/>
      </c>
      <c r="DW1" s="110" t="str">
        <v/>
      </c>
      <c r="DX1" s="110" t="str">
        <v/>
      </c>
      <c r="DY1" s="110" t="str">
        <v/>
      </c>
      <c r="DZ1" s="110" t="str">
        <v/>
      </c>
      <c r="EA1" s="110" t="str">
        <v/>
      </c>
      <c r="EB1" s="110" t="str">
        <v/>
      </c>
      <c r="EC1" s="110" t="str">
        <v/>
      </c>
      <c r="ED1" s="110" t="str">
        <v/>
      </c>
      <c r="EE1" s="110" t="str">
        <v/>
      </c>
      <c r="EF1" s="110" t="str">
        <v/>
      </c>
      <c r="EG1" s="110" t="str">
        <v/>
      </c>
      <c r="EH1" s="110" t="str">
        <v/>
      </c>
      <c r="EI1" s="110" t="str">
        <v/>
      </c>
      <c r="EJ1" s="110" t="str">
        <v/>
      </c>
      <c r="EK1" s="110" t="str">
        <v/>
      </c>
      <c r="EL1" s="110" t="str">
        <v/>
      </c>
      <c r="EM1" s="110" t="str">
        <v/>
      </c>
      <c r="EN1" s="110" t="str">
        <v/>
      </c>
      <c r="EO1" s="110" t="str">
        <v/>
      </c>
      <c r="EP1" s="110" t="str">
        <v/>
      </c>
      <c r="EQ1" s="110" t="str">
        <v/>
      </c>
      <c r="ER1" s="110" t="str">
        <v/>
      </c>
      <c r="ES1" s="110" t="str">
        <v/>
      </c>
      <c r="ET1" s="110" t="str">
        <v/>
      </c>
      <c r="EU1" s="110" t="str">
        <v/>
      </c>
      <c r="EV1" s="110" t="str">
        <v/>
      </c>
      <c r="EW1" s="110" t="str">
        <v/>
      </c>
      <c r="EX1" s="110" t="str">
        <v/>
      </c>
      <c r="EY1" s="110" t="str">
        <v/>
      </c>
      <c r="EZ1" s="110" t="str">
        <v/>
      </c>
      <c r="FA1" s="110" t="str">
        <v/>
      </c>
      <c r="FB1" s="110" t="str">
        <v/>
      </c>
      <c r="FC1" s="110" t="str">
        <v/>
      </c>
      <c r="FD1" s="110" t="str">
        <v/>
      </c>
      <c r="FE1" s="110" t="str">
        <v/>
      </c>
      <c r="FF1" s="110" t="str">
        <v/>
      </c>
      <c r="FG1" s="110" t="str">
        <v/>
      </c>
      <c r="FH1" s="110" t="str">
        <v/>
      </c>
      <c r="FI1" s="110" t="str">
        <v/>
      </c>
      <c r="FJ1" s="110" t="str">
        <v/>
      </c>
      <c r="FK1" s="110" t="str">
        <v/>
      </c>
      <c r="FL1" s="110" t="str">
        <v/>
      </c>
      <c r="FM1" s="110" t="str">
        <v/>
      </c>
      <c r="FN1" s="110" t="str">
        <v/>
      </c>
      <c r="FO1" s="110" t="str">
        <v/>
      </c>
      <c r="FP1" s="110" t="str">
        <v/>
      </c>
      <c r="FQ1" s="110" t="str">
        <v/>
      </c>
      <c r="FR1" s="110" t="str">
        <v/>
      </c>
      <c r="FS1" s="110" t="str">
        <v/>
      </c>
      <c r="FT1" s="110" t="str">
        <v/>
      </c>
      <c r="FU1" s="110" t="str">
        <v/>
      </c>
      <c r="FV1" s="110" t="str">
        <v/>
      </c>
      <c r="FW1" s="110" t="str">
        <v/>
      </c>
      <c r="FX1" s="110" t="str">
        <v/>
      </c>
      <c r="FY1" s="110" t="str">
        <v/>
      </c>
      <c r="FZ1" s="110" t="str">
        <v/>
      </c>
      <c r="GA1" s="110" t="str">
        <v/>
      </c>
      <c r="GB1" s="110" t="str">
        <v/>
      </c>
      <c r="GC1" s="110" t="str">
        <v/>
      </c>
      <c r="GD1" s="110" t="str">
        <v/>
      </c>
      <c r="GE1" s="110" t="str">
        <v/>
      </c>
      <c r="GF1" s="110" t="str">
        <v/>
      </c>
      <c r="GG1" s="110" t="str">
        <v/>
      </c>
      <c r="GH1" s="110" t="str">
        <v/>
      </c>
      <c r="GI1" s="110" t="str">
        <v/>
      </c>
      <c r="GJ1" s="110" t="str">
        <v/>
      </c>
      <c r="GK1" s="110" t="str">
        <v/>
      </c>
      <c r="GL1" s="110" t="str">
        <v/>
      </c>
      <c r="GM1" s="110" t="str">
        <v/>
      </c>
      <c r="GN1" s="110" t="str">
        <v/>
      </c>
      <c r="GO1" s="110" t="str">
        <v/>
      </c>
      <c r="GP1" s="110" t="str">
        <v/>
      </c>
      <c r="GQ1" s="110" t="str">
        <v/>
      </c>
      <c r="GR1" s="110" t="str">
        <v/>
      </c>
      <c r="GS1" s="110" t="str">
        <v/>
      </c>
      <c r="GT1" s="110" t="str">
        <v/>
      </c>
      <c r="GU1" s="109" t="str">
        <v/>
      </c>
      <c r="GV1" s="109" t="str">
        <v/>
      </c>
      <c r="GW1" s="109" t="str">
        <v/>
      </c>
      <c r="GX1" s="109" t="str">
        <v/>
      </c>
      <c r="GY1" s="109" t="str">
        <v/>
      </c>
      <c r="GZ1" s="109" t="str">
        <v/>
      </c>
      <c r="HA1" s="109" t="str">
        <v/>
      </c>
      <c r="HB1" s="109" t="str">
        <v/>
      </c>
      <c r="HC1" s="109" t="str">
        <v/>
      </c>
      <c r="HD1" s="109" t="str">
        <v/>
      </c>
      <c r="HE1" s="109" t="str">
        <v/>
      </c>
      <c r="HF1" s="109" t="str">
        <v/>
      </c>
      <c r="HG1" s="109" t="str">
        <v/>
      </c>
      <c r="HH1" s="109" t="str">
        <v/>
      </c>
      <c r="HI1" s="109" t="str">
        <v/>
      </c>
      <c r="HJ1" s="109" t="str">
        <v/>
      </c>
      <c r="HK1" s="109" t="str">
        <v/>
      </c>
      <c r="HL1" s="109" t="str">
        <v/>
      </c>
      <c r="HM1" s="109" t="str">
        <v/>
      </c>
      <c r="HN1" s="109" t="str">
        <v/>
      </c>
      <c r="HO1" s="109" t="str">
        <v/>
      </c>
      <c r="HP1" s="109" t="str">
        <v/>
      </c>
      <c r="HQ1" s="109" t="str">
        <v/>
      </c>
      <c r="HR1" s="109" t="str">
        <v/>
      </c>
      <c r="HS1" s="109" t="str">
        <v/>
      </c>
      <c r="HT1" s="109" t="str">
        <v/>
      </c>
      <c r="HU1" s="109" t="str">
        <v/>
      </c>
      <c r="HV1" s="109" t="str">
        <v/>
      </c>
      <c r="HW1" s="109" t="str">
        <v/>
      </c>
      <c r="HX1" s="109" t="str">
        <v/>
      </c>
      <c r="HY1" s="109" t="str">
        <v/>
      </c>
      <c r="HZ1" s="109" t="str">
        <v/>
      </c>
      <c r="IA1" s="109" t="str">
        <v/>
      </c>
      <c r="IB1" s="109" t="str">
        <v/>
      </c>
      <c r="IC1" s="109" t="str">
        <v/>
      </c>
      <c r="ID1" s="109" t="str">
        <v/>
      </c>
      <c r="IE1" s="109" t="str">
        <v/>
      </c>
      <c r="IF1" s="109" t="str">
        <v/>
      </c>
      <c r="IG1" s="109" t="str">
        <v/>
      </c>
      <c r="IH1" s="109" t="str">
        <v/>
      </c>
      <c r="II1" s="109" t="str">
        <v/>
      </c>
      <c r="IJ1" s="109" t="str">
        <v/>
      </c>
      <c r="IK1" s="109" t="str">
        <v/>
      </c>
      <c r="IL1" s="109" t="str">
        <v/>
      </c>
      <c r="IM1" s="109" t="str">
        <v/>
      </c>
      <c r="IN1" s="109" t="str">
        <v/>
      </c>
      <c r="IO1" s="109" t="str">
        <v/>
      </c>
      <c r="IP1" s="109" t="str">
        <v/>
      </c>
      <c r="IQ1" s="109" t="str">
        <v/>
      </c>
      <c r="IR1" s="109" t="str">
        <v/>
      </c>
      <c r="IS1" s="109" t="str">
        <v/>
      </c>
      <c r="IT1" s="109" t="str">
        <v/>
      </c>
      <c r="IU1" s="109" t="str">
        <v/>
      </c>
      <c r="IV1" s="109" t="str">
        <v/>
      </c>
      <c r="IW1" s="109" t="str">
        <v/>
      </c>
      <c r="IX1" s="109" t="str">
        <v/>
      </c>
      <c r="IY1" s="109" t="str">
        <v/>
      </c>
      <c r="IZ1" s="109" t="str">
        <v/>
      </c>
      <c r="JA1" s="109" t="str">
        <v/>
      </c>
      <c r="JB1" s="109" t="str">
        <v/>
      </c>
      <c r="JC1" s="109" t="str">
        <v/>
      </c>
      <c r="JD1" s="109" t="str">
        <v/>
      </c>
      <c r="JE1" s="109" t="str">
        <v/>
      </c>
      <c r="JF1" s="109" t="str">
        <v/>
      </c>
      <c r="JG1" s="109" t="str">
        <v/>
      </c>
      <c r="JH1" s="109" t="str">
        <v/>
      </c>
      <c r="JI1" s="109" t="str">
        <v/>
      </c>
      <c r="JJ1" s="109" t="str">
        <v/>
      </c>
      <c r="JK1" s="109" t="str">
        <v/>
      </c>
      <c r="JL1" s="109" t="str">
        <v/>
      </c>
      <c r="JM1" s="109" t="str">
        <v/>
      </c>
      <c r="JN1" s="109" t="str">
        <v/>
      </c>
      <c r="JO1" s="109" t="str">
        <v/>
      </c>
      <c r="JP1" s="109" t="str">
        <v/>
      </c>
      <c r="JQ1" s="109" t="str">
        <v/>
      </c>
      <c r="JR1" s="109" t="str">
        <v/>
      </c>
      <c r="JS1" s="109" t="str">
        <v/>
      </c>
      <c r="JT1" s="109" t="str">
        <v/>
      </c>
      <c r="JU1" s="109" t="str">
        <v/>
      </c>
      <c r="JV1" s="109" t="str">
        <v/>
      </c>
      <c r="JW1" s="109" t="str">
        <v/>
      </c>
      <c r="JX1" s="109" t="str">
        <v/>
      </c>
      <c r="JY1" s="109" t="str">
        <v/>
      </c>
      <c r="JZ1" s="109" t="str">
        <v/>
      </c>
      <c r="KA1" s="109" t="str">
        <v/>
      </c>
      <c r="KB1" s="109" t="str">
        <v/>
      </c>
      <c r="KC1" s="109" t="str">
        <v/>
      </c>
      <c r="KD1" s="109" t="str">
        <v/>
      </c>
      <c r="KE1" s="109" t="str">
        <v/>
      </c>
      <c r="KF1" s="109" t="str">
        <v/>
      </c>
      <c r="KG1" s="109" t="str">
        <v/>
      </c>
      <c r="KH1" s="109" t="str">
        <v/>
      </c>
      <c r="KI1" s="109" t="str">
        <v/>
      </c>
      <c r="KJ1" s="109" t="str">
        <v/>
      </c>
      <c r="KK1" s="109" t="str">
        <v/>
      </c>
      <c r="KL1" s="109" t="str">
        <v/>
      </c>
      <c r="KM1" s="109" t="str">
        <v/>
      </c>
      <c r="KN1" s="109" t="str">
        <v/>
      </c>
      <c r="KO1" s="109" t="str">
        <v/>
      </c>
      <c r="KP1" s="109" t="str">
        <v/>
      </c>
      <c r="KQ1" s="109" t="str">
        <v/>
      </c>
      <c r="KR1" s="109" t="str">
        <v/>
      </c>
      <c r="KS1" s="109" t="str">
        <v/>
      </c>
      <c r="KT1" s="109" t="str">
        <v/>
      </c>
      <c r="KU1" s="109" t="str">
        <v/>
      </c>
      <c r="KV1" s="109" t="str">
        <v/>
      </c>
      <c r="KW1" s="109" t="str">
        <v/>
      </c>
      <c r="KX1" s="109" t="str">
        <v/>
      </c>
      <c r="KY1" s="109" t="str">
        <v/>
      </c>
      <c r="KZ1" s="109" t="str">
        <v/>
      </c>
      <c r="LA1" s="109" t="str">
        <v/>
      </c>
      <c r="LB1" s="109" t="str">
        <v/>
      </c>
      <c r="LC1" s="109" t="str">
        <v/>
      </c>
      <c r="LD1" s="109" t="str">
        <v/>
      </c>
      <c r="LE1" s="109" t="str">
        <v/>
      </c>
      <c r="LF1" s="109" t="str">
        <v/>
      </c>
      <c r="LG1" s="109" t="str">
        <v/>
      </c>
      <c r="LH1" s="109" t="str">
        <v/>
      </c>
      <c r="LI1" s="109" t="str">
        <v/>
      </c>
      <c r="LJ1" s="109" t="str">
        <v/>
      </c>
      <c r="LK1" s="109" t="str">
        <v/>
      </c>
      <c r="LL1" s="109" t="str">
        <v/>
      </c>
      <c r="LM1" s="109" t="str">
        <v/>
      </c>
      <c r="LN1" s="109" t="str">
        <v/>
      </c>
      <c r="LO1" s="109" t="str">
        <v/>
      </c>
      <c r="LP1" s="109" t="str">
        <v/>
      </c>
      <c r="LQ1" s="109" t="str">
        <v/>
      </c>
      <c r="LR1" s="109" t="str">
        <v/>
      </c>
      <c r="LS1" s="109" t="str">
        <v/>
      </c>
      <c r="LT1" s="109" t="str">
        <v/>
      </c>
      <c r="LU1" s="109" t="str">
        <v/>
      </c>
      <c r="LV1" s="109" t="str">
        <v/>
      </c>
      <c r="LW1" s="109" t="str">
        <v/>
      </c>
      <c r="LX1" s="109" t="str">
        <v/>
      </c>
      <c r="LY1" s="109" t="str">
        <v/>
      </c>
      <c r="LZ1" s="109" t="str">
        <v/>
      </c>
      <c r="MA1" s="109" t="str">
        <v/>
      </c>
      <c r="MB1" s="109" t="str">
        <v/>
      </c>
      <c r="MC1" s="109" t="str">
        <v/>
      </c>
      <c r="MD1" s="109" t="str">
        <v/>
      </c>
      <c r="ME1" s="109" t="str">
        <v/>
      </c>
      <c r="MF1" s="109" t="str">
        <v/>
      </c>
      <c r="MG1" s="109" t="str">
        <v/>
      </c>
      <c r="MH1" s="109" t="str">
        <v/>
      </c>
      <c r="MI1" s="109" t="str">
        <v/>
      </c>
      <c r="MJ1" s="109" t="str">
        <v/>
      </c>
      <c r="MK1" s="109" t="str">
        <v/>
      </c>
      <c r="ML1" s="109" t="str">
        <v/>
      </c>
      <c r="MM1" s="109" t="str">
        <v/>
      </c>
      <c r="MN1" s="109" t="str">
        <v/>
      </c>
      <c r="MO1" s="109" t="str">
        <v/>
      </c>
      <c r="MP1" s="109" t="str">
        <v/>
      </c>
      <c r="MQ1" s="109" t="str">
        <v/>
      </c>
      <c r="MR1" s="109" t="str">
        <v/>
      </c>
      <c r="MS1" s="109" t="str">
        <v/>
      </c>
      <c r="MT1" s="109" t="str">
        <v/>
      </c>
      <c r="MU1" s="109" t="str">
        <v/>
      </c>
      <c r="MV1" s="109" t="str">
        <v/>
      </c>
      <c r="MW1" s="109" t="str">
        <v/>
      </c>
      <c r="MX1" s="109" t="str">
        <v/>
      </c>
      <c r="MY1" s="109" t="str">
        <v/>
      </c>
      <c r="MZ1" s="109" t="str">
        <v/>
      </c>
      <c r="NA1" s="109" t="str">
        <v/>
      </c>
      <c r="NB1" s="109" t="str">
        <v/>
      </c>
      <c r="NC1" s="109" t="str">
        <v/>
      </c>
      <c r="ND1" s="109" t="str">
        <v/>
      </c>
      <c r="NE1" s="109" t="str">
        <v/>
      </c>
      <c r="NF1" s="109" t="str">
        <v/>
      </c>
      <c r="NG1" s="109" t="str">
        <v/>
      </c>
      <c r="NH1" s="109" t="str">
        <v/>
      </c>
      <c r="NI1" s="109" t="str">
        <v/>
      </c>
      <c r="NJ1" s="109" t="str">
        <v/>
      </c>
      <c r="NK1" s="109" t="str">
        <v/>
      </c>
      <c r="NL1" s="109" t="str">
        <v/>
      </c>
      <c r="NM1" s="109" t="str">
        <v/>
      </c>
      <c r="NN1" s="109" t="str">
        <v/>
      </c>
      <c r="NO1" s="109" t="str">
        <v/>
      </c>
      <c r="NP1" s="109" t="str">
        <v/>
      </c>
      <c r="NQ1" s="109" t="str">
        <v/>
      </c>
      <c r="NR1" s="109" t="str">
        <v/>
      </c>
      <c r="NS1" s="109" t="str">
        <v/>
      </c>
      <c r="NT1" s="109" t="str">
        <v/>
      </c>
      <c r="NU1" s="109" t="str">
        <v/>
      </c>
      <c r="NV1" s="109" t="str">
        <v/>
      </c>
      <c r="NW1" s="109" t="str">
        <v/>
      </c>
      <c r="NX1" s="109" t="str">
        <v/>
      </c>
      <c r="NY1" s="109" t="str">
        <v/>
      </c>
      <c r="NZ1" s="109" t="str">
        <v/>
      </c>
      <c r="OA1" s="109" t="str">
        <v/>
      </c>
      <c r="OB1" s="109" t="str">
        <v/>
      </c>
      <c r="OC1" s="109" t="str">
        <v/>
      </c>
      <c r="OD1" s="109" t="str">
        <v/>
      </c>
      <c r="OE1" s="109" t="str">
        <v/>
      </c>
      <c r="OF1" s="109" t="str">
        <v/>
      </c>
      <c r="OG1" s="109" t="str">
        <v/>
      </c>
      <c r="OH1" s="109" t="str">
        <v/>
      </c>
      <c r="OI1" s="109" t="str">
        <v/>
      </c>
      <c r="OJ1" s="109" t="str">
        <v/>
      </c>
      <c r="OK1" s="109" t="str">
        <v/>
      </c>
      <c r="OL1" s="109" t="str">
        <v/>
      </c>
      <c r="OM1" s="109" t="str">
        <v/>
      </c>
      <c r="ON1" s="109" t="str">
        <v/>
      </c>
      <c r="OO1" s="109" t="str">
        <v/>
      </c>
      <c r="OP1" s="109" t="str">
        <v/>
      </c>
      <c r="OQ1" s="109" t="str">
        <v/>
      </c>
      <c r="OR1" s="109" t="str">
        <v/>
      </c>
      <c r="OS1" s="109" t="str">
        <v/>
      </c>
      <c r="OT1" s="109" t="str">
        <v/>
      </c>
      <c r="OU1" s="109" t="str">
        <v/>
      </c>
      <c r="OV1" s="109" t="str">
        <v/>
      </c>
      <c r="OW1" s="109" t="str">
        <v/>
      </c>
      <c r="OX1" s="109" t="str">
        <v/>
      </c>
      <c r="OY1" s="109" t="str">
        <v/>
      </c>
      <c r="OZ1" s="109" t="str">
        <v/>
      </c>
      <c r="PA1" s="109" t="str">
        <v/>
      </c>
      <c r="PB1" s="109" t="str">
        <v/>
      </c>
      <c r="PC1" s="109" t="str">
        <v/>
      </c>
      <c r="PD1" s="109" t="str">
        <v/>
      </c>
      <c r="PE1" s="109" t="str">
        <v/>
      </c>
      <c r="PF1" s="109" t="str">
        <v/>
      </c>
      <c r="PG1" s="109" t="str">
        <v/>
      </c>
      <c r="PH1" s="109" t="str">
        <v/>
      </c>
      <c r="PI1" s="109" t="str">
        <v/>
      </c>
      <c r="PJ1" s="109" t="str">
        <v/>
      </c>
      <c r="PK1" s="109" t="str">
        <v/>
      </c>
      <c r="PL1" s="109" t="str">
        <v/>
      </c>
      <c r="PM1" s="109" t="str">
        <v/>
      </c>
      <c r="PN1" s="109" t="str">
        <v/>
      </c>
      <c r="PO1" s="109" t="str">
        <v/>
      </c>
      <c r="PP1" s="109" t="str">
        <v/>
      </c>
      <c r="PQ1" s="109" t="str">
        <v/>
      </c>
      <c r="PR1" s="109" t="str">
        <v/>
      </c>
      <c r="PS1" s="109" t="str">
        <v/>
      </c>
      <c r="PT1" s="109" t="str">
        <v/>
      </c>
      <c r="PU1" s="109" t="str">
        <v/>
      </c>
      <c r="PV1" s="109" t="str">
        <v/>
      </c>
      <c r="PW1" s="109" t="str">
        <v/>
      </c>
      <c r="PX1" s="109" t="str">
        <v/>
      </c>
      <c r="PY1" s="109" t="str">
        <v/>
      </c>
      <c r="PZ1" s="109" t="str">
        <v/>
      </c>
      <c r="QA1" s="109" t="str">
        <v/>
      </c>
      <c r="QB1" s="109" t="str">
        <v/>
      </c>
      <c r="QC1" s="109" t="str">
        <v/>
      </c>
      <c r="QD1" s="109" t="str">
        <v/>
      </c>
      <c r="QE1" s="109" t="str">
        <v/>
      </c>
      <c r="QF1" s="109" t="str">
        <v/>
      </c>
      <c r="QG1" s="109" t="str">
        <v/>
      </c>
      <c r="QH1" s="109" t="str">
        <v/>
      </c>
      <c r="QI1" s="109" t="str">
        <v/>
      </c>
      <c r="QJ1" s="109" t="str">
        <v/>
      </c>
      <c r="QK1" s="109" t="str">
        <v/>
      </c>
      <c r="QL1" s="109" t="str">
        <v/>
      </c>
      <c r="QM1" s="109" t="str">
        <v/>
      </c>
      <c r="QN1" s="109" t="str">
        <v/>
      </c>
      <c r="QO1" s="109" t="str">
        <v/>
      </c>
      <c r="QP1" s="109" t="str">
        <v/>
      </c>
      <c r="QQ1" s="109" t="str">
        <v/>
      </c>
      <c r="QR1" s="109" t="str">
        <v/>
      </c>
      <c r="QS1" s="109" t="str">
        <v/>
      </c>
      <c r="QT1" s="109" t="str">
        <v/>
      </c>
      <c r="QU1" s="109" t="str">
        <v/>
      </c>
      <c r="QV1" s="109" t="str">
        <v/>
      </c>
      <c r="QW1" s="109" t="str">
        <v/>
      </c>
      <c r="QX1" s="109" t="str">
        <v/>
      </c>
      <c r="QY1" s="109" t="str">
        <v/>
      </c>
      <c r="QZ1" s="109" t="str">
        <v/>
      </c>
      <c r="RA1" s="109" t="str">
        <v/>
      </c>
      <c r="RB1" s="109" t="str">
        <v/>
      </c>
      <c r="RC1" s="109" t="str">
        <v/>
      </c>
      <c r="RD1" s="109" t="str">
        <v/>
      </c>
      <c r="RE1" s="109" t="str">
        <v/>
      </c>
      <c r="RF1" s="109" t="str">
        <v/>
      </c>
      <c r="RG1" s="109" t="str">
        <v/>
      </c>
      <c r="RH1" s="109" t="str">
        <v/>
      </c>
      <c r="RI1" s="109" t="str">
        <v/>
      </c>
      <c r="RJ1" s="109" t="str">
        <v/>
      </c>
      <c r="RK1" s="109" t="str">
        <v/>
      </c>
      <c r="RL1" s="109" t="str">
        <v/>
      </c>
      <c r="RM1" s="109" t="str">
        <v/>
      </c>
      <c r="RN1" s="109" t="str">
        <v/>
      </c>
      <c r="RO1" s="109" t="str">
        <v/>
      </c>
      <c r="RP1" s="109" t="str">
        <v/>
      </c>
      <c r="RQ1" s="109" t="str">
        <v/>
      </c>
      <c r="RR1" s="109" t="str">
        <v/>
      </c>
      <c r="RS1" s="109" t="str">
        <v/>
      </c>
      <c r="RT1" s="109" t="str">
        <v/>
      </c>
      <c r="RU1" s="109" t="str">
        <v/>
      </c>
      <c r="RV1" s="109" t="str">
        <v/>
      </c>
      <c r="RW1" s="109" t="str">
        <v/>
      </c>
      <c r="RX1" s="109" t="str">
        <v/>
      </c>
      <c r="RY1" s="109" t="str">
        <v/>
      </c>
      <c r="RZ1" s="109" t="str">
        <v/>
      </c>
      <c r="SA1" s="109" t="str">
        <v/>
      </c>
      <c r="SB1" s="109" t="str">
        <v/>
      </c>
      <c r="SC1" s="109" t="str">
        <v/>
      </c>
      <c r="SD1" s="109" t="str">
        <v/>
      </c>
      <c r="SE1" s="109" t="str">
        <v/>
      </c>
      <c r="SF1" s="109" t="str">
        <v/>
      </c>
      <c r="SG1" s="109" t="str">
        <v/>
      </c>
      <c r="SH1" s="109" t="str">
        <v/>
      </c>
      <c r="SI1" s="109" t="str">
        <v/>
      </c>
      <c r="SJ1" s="109" t="str">
        <v/>
      </c>
      <c r="SK1" s="109" t="str">
        <v/>
      </c>
      <c r="SL1" s="109" t="str">
        <v/>
      </c>
      <c r="SM1" s="109" t="str">
        <v/>
      </c>
      <c r="SN1" s="109" t="str">
        <v/>
      </c>
      <c r="SO1" s="109" t="str">
        <v/>
      </c>
      <c r="SP1" s="109" t="str">
        <v/>
      </c>
      <c r="SQ1" s="109" t="str">
        <v/>
      </c>
      <c r="SR1" s="109" t="str">
        <v/>
      </c>
      <c r="SS1" s="109" t="str">
        <v/>
      </c>
      <c r="ST1" s="109" t="str">
        <v/>
      </c>
      <c r="SU1" s="109" t="str">
        <v/>
      </c>
      <c r="SV1" s="109" t="str">
        <v/>
      </c>
      <c r="SW1" s="109" t="str">
        <v/>
      </c>
      <c r="SX1" s="109" t="str">
        <v/>
      </c>
      <c r="SY1" s="109" t="str">
        <v/>
      </c>
      <c r="SZ1" s="109" t="str">
        <v/>
      </c>
      <c r="TA1" s="109" t="str">
        <v/>
      </c>
      <c r="TB1" s="109" t="str">
        <v/>
      </c>
      <c r="TC1" s="109" t="str">
        <v/>
      </c>
      <c r="TD1" s="109" t="str">
        <v/>
      </c>
      <c r="TE1" s="109" t="str">
        <v/>
      </c>
      <c r="TF1" s="109" t="str">
        <v/>
      </c>
      <c r="TG1" s="109" t="str">
        <v/>
      </c>
      <c r="TH1" s="109" t="str">
        <v/>
      </c>
      <c r="TI1" s="109" t="str">
        <v/>
      </c>
      <c r="TJ1" s="109" t="str">
        <v/>
      </c>
      <c r="TK1" s="109" t="str">
        <v/>
      </c>
      <c r="TL1" s="109" t="str">
        <v/>
      </c>
      <c r="TM1" s="109" t="str">
        <v/>
      </c>
      <c r="TN1" s="109" t="str">
        <v/>
      </c>
      <c r="TO1" s="109" t="str">
        <v/>
      </c>
      <c r="TP1" s="109" t="str">
        <v/>
      </c>
      <c r="TQ1" s="109" t="str">
        <v/>
      </c>
      <c r="TR1" s="109" t="str">
        <v/>
      </c>
      <c r="TS1" s="109" t="str">
        <v/>
      </c>
      <c r="TT1" s="109" t="str">
        <v/>
      </c>
      <c r="TU1" s="109" t="str">
        <v/>
      </c>
      <c r="TV1" s="109" t="str">
        <v/>
      </c>
      <c r="TW1" s="109" t="str">
        <v/>
      </c>
      <c r="TX1" s="109" t="str">
        <v/>
      </c>
      <c r="TY1" s="109" t="str">
        <v/>
      </c>
      <c r="TZ1" s="109" t="str">
        <v/>
      </c>
      <c r="UA1" s="109" t="str">
        <v/>
      </c>
      <c r="UB1" s="109" t="str">
        <v/>
      </c>
      <c r="UC1" s="109" t="str">
        <v/>
      </c>
      <c r="UD1" s="109" t="str">
        <v/>
      </c>
      <c r="UE1" s="109" t="str">
        <v/>
      </c>
      <c r="UF1" s="109" t="str">
        <v/>
      </c>
      <c r="UG1" s="109" t="str">
        <v/>
      </c>
      <c r="UH1" s="109" t="str">
        <v/>
      </c>
      <c r="UI1" s="109" t="str">
        <v/>
      </c>
      <c r="UJ1" s="109" t="str">
        <v/>
      </c>
      <c r="UK1" s="109" t="str">
        <v/>
      </c>
      <c r="UL1" s="109" t="str">
        <v/>
      </c>
      <c r="UM1" s="109" t="str">
        <v/>
      </c>
      <c r="UN1" s="109" t="str">
        <v/>
      </c>
      <c r="UO1" s="109" t="str">
        <v/>
      </c>
      <c r="UP1" s="109" t="str">
        <v/>
      </c>
      <c r="UQ1" s="109" t="str">
        <v/>
      </c>
      <c r="UR1" s="109" t="str">
        <v/>
      </c>
      <c r="US1" s="109" t="str">
        <v/>
      </c>
      <c r="UT1" s="109" t="str">
        <v/>
      </c>
      <c r="UU1" s="109" t="str">
        <v/>
      </c>
      <c r="UV1" s="109" t="str">
        <v/>
      </c>
      <c r="UW1" s="109" t="str">
        <v/>
      </c>
      <c r="UX1" s="109" t="str">
        <v/>
      </c>
      <c r="UY1" s="109" t="str">
        <v/>
      </c>
      <c r="UZ1" s="109" t="str">
        <v/>
      </c>
      <c r="VA1" s="109" t="str">
        <v/>
      </c>
      <c r="VB1" s="109" t="str">
        <v/>
      </c>
      <c r="VC1" s="109" t="str">
        <v/>
      </c>
      <c r="VD1" s="109" t="str">
        <v/>
      </c>
      <c r="VE1" s="109" t="str">
        <v/>
      </c>
      <c r="VF1" s="109" t="str">
        <v/>
      </c>
      <c r="VG1" s="109" t="str">
        <v/>
      </c>
      <c r="VH1" s="109" t="str">
        <v/>
      </c>
      <c r="VI1" s="109" t="str">
        <v/>
      </c>
      <c r="VJ1" s="109" t="str">
        <v/>
      </c>
      <c r="VK1" s="109" t="str">
        <v/>
      </c>
      <c r="VL1" s="109" t="str">
        <v/>
      </c>
      <c r="VM1" s="109" t="str">
        <v/>
      </c>
      <c r="VN1" s="109" t="str">
        <v/>
      </c>
      <c r="VO1" s="109" t="str">
        <v/>
      </c>
      <c r="VP1" s="109" t="str">
        <v/>
      </c>
      <c r="VQ1" s="109" t="str">
        <v/>
      </c>
      <c r="VR1" s="109" t="str">
        <v/>
      </c>
      <c r="VS1" s="109" t="str">
        <v/>
      </c>
      <c r="VT1" s="109" t="str">
        <v/>
      </c>
      <c r="VU1" s="109" t="str">
        <v/>
      </c>
      <c r="VV1" s="109" t="str">
        <v/>
      </c>
      <c r="VW1" s="109" t="str">
        <v/>
      </c>
      <c r="VX1" s="109" t="str">
        <v/>
      </c>
      <c r="VY1" s="109" t="str">
        <v/>
      </c>
      <c r="VZ1" s="109" t="str">
        <v/>
      </c>
      <c r="WA1" s="109" t="str">
        <v/>
      </c>
      <c r="WB1" s="109" t="str">
        <v/>
      </c>
      <c r="WC1" s="109" t="str">
        <v/>
      </c>
      <c r="WD1" s="109" t="str">
        <v/>
      </c>
    </row>
    <row r="2" spans="1:602" x14ac:dyDescent="0.2">
      <c r="A2" s="106">
        <f t="array" ref="A2">INDEX(MeterDetails[Meter No.],MATCH(0,COUNTIF($A$1:A1,MeterDetails[Meter No.]),0))</f>
        <v>1</v>
      </c>
      <c r="B2" s="2">
        <f t="shared" ref="B2:B65" si="0">IF(NOT(ISNA(A2)),IF(A2&lt;&gt;0,A2,""),"")</f>
        <v>1</v>
      </c>
    </row>
    <row r="3" spans="1:602" ht="18" x14ac:dyDescent="0.25">
      <c r="A3" s="106">
        <f t="array" ref="A3">INDEX(MeterDetails[Meter No.],MATCH(0,COUNTIF($A$1:A2,MeterDetails[Meter No.]),0))</f>
        <v>0</v>
      </c>
      <c r="B3" s="2" t="str">
        <f t="shared" si="0"/>
        <v/>
      </c>
      <c r="D3" s="107"/>
      <c r="E3" s="95"/>
    </row>
    <row r="4" spans="1:602" x14ac:dyDescent="0.2">
      <c r="A4" s="106" t="e">
        <f t="array" ref="A4">INDEX(MeterDetails[Meter No.],MATCH(0,COUNTIF($A$1:A3,MeterDetails[Meter No.]),0))</f>
        <v>#N/A</v>
      </c>
      <c r="B4" s="2" t="str">
        <f t="shared" si="0"/>
        <v/>
      </c>
      <c r="E4" s="96" t="s">
        <v>116</v>
      </c>
      <c r="F4" s="96" t="s">
        <v>117</v>
      </c>
      <c r="G4" s="144" t="s">
        <v>163</v>
      </c>
      <c r="H4" t="s">
        <v>166</v>
      </c>
      <c r="J4" s="144" t="s">
        <v>164</v>
      </c>
      <c r="K4" s="144" t="s">
        <v>165</v>
      </c>
      <c r="L4" s="144" t="s">
        <v>166</v>
      </c>
      <c r="M4" s="144" t="s">
        <v>167</v>
      </c>
    </row>
    <row r="5" spans="1:602" x14ac:dyDescent="0.2">
      <c r="A5" s="106" t="e">
        <f t="array" ref="A5">INDEX(MeterDetails[Meter No.],MATCH(0,COUNTIF($A$1:A4,MeterDetails[Meter No.]),0))</f>
        <v>#N/A</v>
      </c>
      <c r="B5" s="2" t="str">
        <f t="shared" si="0"/>
        <v/>
      </c>
      <c r="E5" s="95">
        <v>2015</v>
      </c>
      <c r="F5" t="b">
        <f ca="1">IF(ISERROR(INDIRECT("'"&amp;FullYears[[#This Row],[Year]]&amp;"'!C3")), FALSE(), IF(INDIRECT("'"&amp;FullYears[[#This Row],[Year]]&amp;"'!C3")&lt;&gt;FullYears[[#This Row],[Year]], FALSE(), TRUE()))</f>
        <v>0</v>
      </c>
      <c r="G5" t="b">
        <f ca="1">IF(AND(FullYears[[#This Row],[Exists]],COUNTIF(Calc_General_Data!D2:O2, "&gt;0")=12), TRUE(),FALSE())</f>
        <v>0</v>
      </c>
      <c r="H5" t="str">
        <f ca="1">IF(FullYears[[#This Row],[Full Year]],Calc_General_Data!P2,"")</f>
        <v/>
      </c>
      <c r="J5">
        <f ca="1">_xlfn.MAXIFS(FullYears[Year],FullYears[Full Year],"=TRUE")</f>
        <v>0</v>
      </c>
      <c r="K5" t="str">
        <f ca="1">IF(J5&gt;0,J5,"")</f>
        <v/>
      </c>
      <c r="L5" t="str">
        <f ca="1">_xlfn.IFNA(INDEX(FullYears[],MATCH(K5,FullYears[Year],0),4),"")</f>
        <v/>
      </c>
      <c r="M5" t="str">
        <f ca="1">IF(AND(L5&gt;0,L6&gt;0,L5&lt;&gt;"",L6&lt;&gt;""),(L5-L6)/L6,"-")</f>
        <v>-</v>
      </c>
    </row>
    <row r="6" spans="1:602" x14ac:dyDescent="0.2">
      <c r="A6" s="106" t="e">
        <f t="array" ref="A6">INDEX(MeterDetails[Meter No.],MATCH(0,COUNTIF($A$1:A5,MeterDetails[Meter No.]),0))</f>
        <v>#N/A</v>
      </c>
      <c r="B6" s="2" t="str">
        <f t="shared" si="0"/>
        <v/>
      </c>
      <c r="D6" s="2"/>
      <c r="E6" s="95">
        <v>2016</v>
      </c>
      <c r="F6" t="b">
        <f ca="1">IF(ISERROR(INDIRECT("'"&amp;FullYears[[#This Row],[Year]]&amp;"'!C3")), FALSE(), IF(INDIRECT("'"&amp;FullYears[[#This Row],[Year]]&amp;"'!C3")&lt;&gt;FullYears[[#This Row],[Year]], FALSE(), TRUE()))</f>
        <v>0</v>
      </c>
      <c r="G6" t="b">
        <f ca="1">IF(AND(FullYears[[#This Row],[Exists]],COUNTIF(Calc_General_Data!D3:O3, "&gt;0")=12), TRUE(),FALSE())</f>
        <v>0</v>
      </c>
      <c r="H6" t="str">
        <f ca="1">IF(FullYears[[#This Row],[Full Year]],Calc_General_Data!P3,"")</f>
        <v/>
      </c>
      <c r="J6">
        <f ca="1">_xlfn.MAXIFS(FullYears[Year],FullYears[Full Year],"=TRUE",FullYears[Year],"&lt;"&amp;J5)</f>
        <v>0</v>
      </c>
      <c r="K6" t="str">
        <f t="shared" ref="K6:K8" ca="1" si="1">IF(J6&gt;0,J6,"")</f>
        <v/>
      </c>
      <c r="L6" t="str">
        <f ca="1">_xlfn.IFNA(INDEX(FullYears[],MATCH(K6,FullYears[Year],0),4),"")</f>
        <v/>
      </c>
      <c r="M6" t="str">
        <f t="shared" ref="M6:M8" ca="1" si="2">IF(AND(L6&gt;0,L7&gt;0,L6&lt;&gt;"",L7&lt;&gt;""),(L6-L7)/L7,"-")</f>
        <v>-</v>
      </c>
    </row>
    <row r="7" spans="1:602" x14ac:dyDescent="0.2">
      <c r="A7" s="106" t="e">
        <f t="array" ref="A7">INDEX(MeterDetails[Meter No.],MATCH(0,COUNTIF($A$1:A6,MeterDetails[Meter No.]),0))</f>
        <v>#N/A</v>
      </c>
      <c r="B7" s="2" t="str">
        <f t="shared" si="0"/>
        <v/>
      </c>
      <c r="E7" s="95">
        <v>2017</v>
      </c>
      <c r="F7" t="b">
        <f ca="1">IF(ISERROR(INDIRECT("'"&amp;FullYears[[#This Row],[Year]]&amp;"'!C3")), FALSE(), IF(INDIRECT("'"&amp;FullYears[[#This Row],[Year]]&amp;"'!C3")&lt;&gt;FullYears[[#This Row],[Year]], FALSE(), TRUE()))</f>
        <v>0</v>
      </c>
      <c r="G7" t="b">
        <f ca="1">IF(AND(FullYears[[#This Row],[Exists]],COUNTIF(Calc_General_Data!D4:O4, "&gt;0")=12), TRUE(),FALSE())</f>
        <v>0</v>
      </c>
      <c r="H7" t="str">
        <f ca="1">IF(FullYears[[#This Row],[Full Year]],Calc_General_Data!P4,"")</f>
        <v/>
      </c>
      <c r="J7">
        <f ca="1">_xlfn.MAXIFS(FullYears[Year],FullYears[Full Year],"=TRUE",FullYears[Year],"&lt;"&amp;J6)</f>
        <v>0</v>
      </c>
      <c r="K7" t="str">
        <f t="shared" ca="1" si="1"/>
        <v/>
      </c>
      <c r="L7" t="str">
        <f ca="1">_xlfn.IFNA(INDEX(FullYears[],MATCH(K7,FullYears[Year],0),4),"")</f>
        <v/>
      </c>
      <c r="M7" t="str">
        <f t="shared" ca="1" si="2"/>
        <v>-</v>
      </c>
    </row>
    <row r="8" spans="1:602" x14ac:dyDescent="0.2">
      <c r="A8" s="106" t="e">
        <f t="array" ref="A8">INDEX(MeterDetails[Meter No.],MATCH(0,COUNTIF($A$1:A7,MeterDetails[Meter No.]),0))</f>
        <v>#N/A</v>
      </c>
      <c r="B8" s="2" t="str">
        <f t="shared" si="0"/>
        <v/>
      </c>
      <c r="E8" s="95">
        <v>2018</v>
      </c>
      <c r="F8" t="b">
        <f ca="1">IF(ISERROR(INDIRECT("'"&amp;FullYears[[#This Row],[Year]]&amp;"'!C3")), FALSE(), IF(INDIRECT("'"&amp;FullYears[[#This Row],[Year]]&amp;"'!C3")&lt;&gt;FullYears[[#This Row],[Year]], FALSE(), TRUE()))</f>
        <v>0</v>
      </c>
      <c r="G8" t="b">
        <f ca="1">IF(AND(FullYears[[#This Row],[Exists]],COUNTIF(Calc_General_Data!D5:O5, "&gt;0")=12), TRUE(),FALSE())</f>
        <v>0</v>
      </c>
      <c r="H8" t="str">
        <f ca="1">IF(FullYears[[#This Row],[Full Year]],Calc_General_Data!P5,"")</f>
        <v/>
      </c>
      <c r="J8">
        <f ca="1">_xlfn.MAXIFS(FullYears[Year],FullYears[Full Year],"=TRUE",FullYears[Year],"&lt;"&amp;J7)</f>
        <v>0</v>
      </c>
      <c r="K8" t="str">
        <f t="shared" ca="1" si="1"/>
        <v/>
      </c>
      <c r="L8" t="str">
        <f ca="1">_xlfn.IFNA(INDEX(FullYears[],MATCH(K8,FullYears[Year],0),4),"")</f>
        <v/>
      </c>
      <c r="M8" t="str">
        <f t="shared" ca="1" si="2"/>
        <v>-</v>
      </c>
    </row>
    <row r="9" spans="1:602" x14ac:dyDescent="0.2">
      <c r="A9" s="106" t="e">
        <f t="array" ref="A9">INDEX(MeterDetails[Meter No.],MATCH(0,COUNTIF($A$1:A8,MeterDetails[Meter No.]),0))</f>
        <v>#N/A</v>
      </c>
      <c r="B9" s="2" t="str">
        <f t="shared" si="0"/>
        <v/>
      </c>
      <c r="E9" s="95">
        <v>2019</v>
      </c>
      <c r="F9" t="b">
        <f ca="1">IF(ISERROR(INDIRECT("'"&amp;FullYears[[#This Row],[Year]]&amp;"'!C3")), FALSE(), IF(INDIRECT("'"&amp;FullYears[[#This Row],[Year]]&amp;"'!C3")&lt;&gt;FullYears[[#This Row],[Year]], FALSE(), TRUE()))</f>
        <v>0</v>
      </c>
      <c r="G9" t="b">
        <f ca="1">IF(AND(FullYears[[#This Row],[Exists]],COUNTIF(Calc_General_Data!D6:O6, "&gt;0")=12), TRUE(),FALSE())</f>
        <v>0</v>
      </c>
      <c r="H9" t="str">
        <f ca="1">IF(FullYears[[#This Row],[Full Year]],Calc_General_Data!P6,"")</f>
        <v/>
      </c>
    </row>
    <row r="10" spans="1:602" x14ac:dyDescent="0.2">
      <c r="A10" s="106" t="e">
        <f t="array" ref="A10">INDEX(MeterDetails[Meter No.],MATCH(0,COUNTIF($A$1:A9,MeterDetails[Meter No.]),0))</f>
        <v>#N/A</v>
      </c>
      <c r="B10" s="2" t="str">
        <f t="shared" si="0"/>
        <v/>
      </c>
      <c r="E10" s="95">
        <v>2020</v>
      </c>
      <c r="F10" t="b">
        <f ca="1">IF(ISERROR(INDIRECT("'"&amp;FullYears[[#This Row],[Year]]&amp;"'!C3")), FALSE(), IF(INDIRECT("'"&amp;FullYears[[#This Row],[Year]]&amp;"'!C3")&lt;&gt;FullYears[[#This Row],[Year]], FALSE(), TRUE()))</f>
        <v>0</v>
      </c>
      <c r="G10" t="b">
        <f ca="1">IF(AND(FullYears[[#This Row],[Exists]],COUNTIF(Calc_General_Data!D7:O7, "&gt;0")=12), TRUE(),FALSE())</f>
        <v>0</v>
      </c>
      <c r="H10" t="str">
        <f ca="1">IF(FullYears[[#This Row],[Full Year]],Calc_General_Data!P7,"")</f>
        <v/>
      </c>
    </row>
    <row r="11" spans="1:602" x14ac:dyDescent="0.2">
      <c r="A11" s="106" t="e">
        <f t="array" ref="A11">INDEX(MeterDetails[Meter No.],MATCH(0,COUNTIF($A$1:A10,MeterDetails[Meter No.]),0))</f>
        <v>#N/A</v>
      </c>
      <c r="B11" s="2" t="str">
        <f t="shared" si="0"/>
        <v/>
      </c>
      <c r="E11" s="95">
        <v>2021</v>
      </c>
      <c r="F11" t="b">
        <f ca="1">IF(ISERROR(INDIRECT("'"&amp;FullYears[[#This Row],[Year]]&amp;"'!C3")), FALSE(), IF(INDIRECT("'"&amp;FullYears[[#This Row],[Year]]&amp;"'!C3")&lt;&gt;FullYears[[#This Row],[Year]], FALSE(), TRUE()))</f>
        <v>0</v>
      </c>
      <c r="G11" t="b">
        <f ca="1">IF(AND(FullYears[[#This Row],[Exists]],COUNTIF(Calc_General_Data!D8:O8, "&gt;0")=12), TRUE(),FALSE())</f>
        <v>0</v>
      </c>
      <c r="H11" t="str">
        <f ca="1">IF(FullYears[[#This Row],[Full Year]],Calc_General_Data!P8,"")</f>
        <v/>
      </c>
    </row>
    <row r="12" spans="1:602" x14ac:dyDescent="0.2">
      <c r="A12" s="106" t="e">
        <f t="array" ref="A12">INDEX(MeterDetails[Meter No.],MATCH(0,COUNTIF($A$1:A11,MeterDetails[Meter No.]),0))</f>
        <v>#N/A</v>
      </c>
      <c r="B12" s="2" t="str">
        <f t="shared" si="0"/>
        <v/>
      </c>
      <c r="E12" s="95">
        <v>2022</v>
      </c>
      <c r="F12" t="b">
        <f ca="1">IF(ISERROR(INDIRECT("'"&amp;FullYears[[#This Row],[Year]]&amp;"'!C3")), FALSE(), IF(INDIRECT("'"&amp;FullYears[[#This Row],[Year]]&amp;"'!C3")&lt;&gt;FullYears[[#This Row],[Year]], FALSE(), TRUE()))</f>
        <v>0</v>
      </c>
      <c r="G12" t="b">
        <f ca="1">IF(AND(FullYears[[#This Row],[Exists]],COUNTIF(Calc_General_Data!D9:O9, "&gt;0")=12), TRUE(),FALSE())</f>
        <v>0</v>
      </c>
      <c r="H12" t="str">
        <f ca="1">IF(FullYears[[#This Row],[Full Year]],Calc_General_Data!P9,"")</f>
        <v/>
      </c>
    </row>
    <row r="13" spans="1:602" x14ac:dyDescent="0.2">
      <c r="A13" s="106" t="e">
        <f t="array" ref="A13">INDEX(MeterDetails[Meter No.],MATCH(0,COUNTIF($A$1:A12,MeterDetails[Meter No.]),0))</f>
        <v>#N/A</v>
      </c>
      <c r="B13" s="2" t="str">
        <f t="shared" si="0"/>
        <v/>
      </c>
      <c r="E13" s="95">
        <v>2023</v>
      </c>
      <c r="F13" t="b">
        <f ca="1">IF(ISERROR(INDIRECT("'"&amp;FullYears[[#This Row],[Year]]&amp;"'!C3")), FALSE(), IF(INDIRECT("'"&amp;FullYears[[#This Row],[Year]]&amp;"'!C3")&lt;&gt;FullYears[[#This Row],[Year]], FALSE(), TRUE()))</f>
        <v>0</v>
      </c>
      <c r="G13" t="b">
        <f ca="1">IF(AND(FullYears[[#This Row],[Exists]],COUNTIF(Calc_General_Data!D10:O10, "&gt;0")=12), TRUE(),FALSE())</f>
        <v>0</v>
      </c>
      <c r="H13" t="str">
        <f ca="1">IF(FullYears[[#This Row],[Full Year]],Calc_General_Data!P10,"")</f>
        <v/>
      </c>
    </row>
    <row r="14" spans="1:602" x14ac:dyDescent="0.2">
      <c r="A14" s="106" t="e">
        <f t="array" ref="A14">INDEX(MeterDetails[Meter No.],MATCH(0,COUNTIF($A$1:A13,MeterDetails[Meter No.]),0))</f>
        <v>#N/A</v>
      </c>
      <c r="B14" s="2" t="str">
        <f t="shared" si="0"/>
        <v/>
      </c>
      <c r="C14" s="100"/>
      <c r="E14" s="95">
        <v>2024</v>
      </c>
      <c r="F14" t="b">
        <f ca="1">IF(ISERROR(INDIRECT("'"&amp;FullYears[[#This Row],[Year]]&amp;"'!C3")), FALSE(), IF(INDIRECT("'"&amp;FullYears[[#This Row],[Year]]&amp;"'!C3")&lt;&gt;FullYears[[#This Row],[Year]], FALSE(), TRUE()))</f>
        <v>0</v>
      </c>
      <c r="G14" t="b">
        <f ca="1">IF(AND(FullYears[[#This Row],[Exists]],COUNTIF(Calc_General_Data!D11:O11, "&gt;0")=12), TRUE(),FALSE())</f>
        <v>0</v>
      </c>
      <c r="H14" t="str">
        <f ca="1">IF(FullYears[[#This Row],[Full Year]],Calc_General_Data!P11,"")</f>
        <v/>
      </c>
    </row>
    <row r="15" spans="1:602" x14ac:dyDescent="0.2">
      <c r="A15" s="106" t="e">
        <f t="array" ref="A15">INDEX(MeterDetails[Meter No.],MATCH(0,COUNTIF($A$1:A14,MeterDetails[Meter No.]),0))</f>
        <v>#N/A</v>
      </c>
      <c r="B15" s="2" t="str">
        <f t="shared" si="0"/>
        <v/>
      </c>
      <c r="E15" s="95">
        <v>2025</v>
      </c>
      <c r="F15" t="b">
        <f ca="1">IF(ISERROR(INDIRECT("'"&amp;FullYears[[#This Row],[Year]]&amp;"'!C3")), FALSE(), IF(INDIRECT("'"&amp;FullYears[[#This Row],[Year]]&amp;"'!C3")&lt;&gt;FullYears[[#This Row],[Year]], FALSE(), TRUE()))</f>
        <v>1</v>
      </c>
      <c r="G15" t="b">
        <f ca="1">IF(AND(FullYears[[#This Row],[Exists]],COUNTIF(Calc_General_Data!D12:O12, "&gt;0")=12), TRUE(),FALSE())</f>
        <v>0</v>
      </c>
      <c r="H15" t="str">
        <f ca="1">IF(FullYears[[#This Row],[Full Year]],Calc_General_Data!P12,"")</f>
        <v/>
      </c>
    </row>
    <row r="16" spans="1:602" x14ac:dyDescent="0.2">
      <c r="A16" s="106" t="e">
        <f t="array" ref="A16">INDEX(MeterDetails[Meter No.],MATCH(0,COUNTIF($A$1:A15,MeterDetails[Meter No.]),0))</f>
        <v>#N/A</v>
      </c>
      <c r="B16" s="2" t="str">
        <f t="shared" si="0"/>
        <v/>
      </c>
      <c r="E16" s="95">
        <v>2026</v>
      </c>
      <c r="F16" t="b">
        <f ca="1">IF(ISERROR(INDIRECT("'"&amp;FullYears[[#This Row],[Year]]&amp;"'!C3")), FALSE(), IF(INDIRECT("'"&amp;FullYears[[#This Row],[Year]]&amp;"'!C3")&lt;&gt;FullYears[[#This Row],[Year]], FALSE(), TRUE()))</f>
        <v>0</v>
      </c>
      <c r="G16" t="b">
        <f ca="1">IF(AND(FullYears[[#This Row],[Exists]],COUNTIF(Calc_General_Data!D13:O13, "&gt;0")=12), TRUE(),FALSE())</f>
        <v>0</v>
      </c>
      <c r="H16" t="str">
        <f ca="1">IF(FullYears[[#This Row],[Full Year]],Calc_General_Data!P13,"")</f>
        <v/>
      </c>
    </row>
    <row r="17" spans="1:8" x14ac:dyDescent="0.2">
      <c r="A17" s="106" t="e">
        <f t="array" ref="A17">INDEX(MeterDetails[Meter No.],MATCH(0,COUNTIF($A$1:A16,MeterDetails[Meter No.]),0))</f>
        <v>#N/A</v>
      </c>
      <c r="B17" s="2" t="str">
        <f t="shared" si="0"/>
        <v/>
      </c>
      <c r="E17" s="95">
        <v>2027</v>
      </c>
      <c r="F17" t="b">
        <f ca="1">IF(ISERROR(INDIRECT("'"&amp;FullYears[[#This Row],[Year]]&amp;"'!C3")), FALSE(), IF(INDIRECT("'"&amp;FullYears[[#This Row],[Year]]&amp;"'!C3")&lt;&gt;FullYears[[#This Row],[Year]], FALSE(), TRUE()))</f>
        <v>0</v>
      </c>
      <c r="G17" t="b">
        <f ca="1">IF(AND(FullYears[[#This Row],[Exists]],COUNTIF(Calc_General_Data!D14:O14, "&gt;0")=12), TRUE(),FALSE())</f>
        <v>0</v>
      </c>
      <c r="H17" t="str">
        <f ca="1">IF(FullYears[[#This Row],[Full Year]],Calc_General_Data!P14,"")</f>
        <v/>
      </c>
    </row>
    <row r="18" spans="1:8" x14ac:dyDescent="0.2">
      <c r="A18" s="106" t="e">
        <f t="array" ref="A18">INDEX(MeterDetails[Meter No.],MATCH(0,COUNTIF($A$1:A17,MeterDetails[Meter No.]),0))</f>
        <v>#N/A</v>
      </c>
      <c r="B18" s="2" t="str">
        <f t="shared" si="0"/>
        <v/>
      </c>
      <c r="E18" s="95">
        <v>2028</v>
      </c>
      <c r="F18" t="b">
        <f ca="1">IF(ISERROR(INDIRECT("'"&amp;FullYears[[#This Row],[Year]]&amp;"'!C3")), FALSE(), IF(INDIRECT("'"&amp;FullYears[[#This Row],[Year]]&amp;"'!C3")&lt;&gt;FullYears[[#This Row],[Year]], FALSE(), TRUE()))</f>
        <v>0</v>
      </c>
      <c r="G18" t="b">
        <f ca="1">IF(AND(FullYears[[#This Row],[Exists]],COUNTIF(Calc_General_Data!D15:O15, "&gt;0")=12), TRUE(),FALSE())</f>
        <v>0</v>
      </c>
      <c r="H18" t="str">
        <f ca="1">IF(FullYears[[#This Row],[Full Year]],Calc_General_Data!P15,"")</f>
        <v/>
      </c>
    </row>
    <row r="19" spans="1:8" x14ac:dyDescent="0.2">
      <c r="A19" s="106" t="e">
        <f t="array" ref="A19">INDEX(MeterDetails[Meter No.],MATCH(0,COUNTIF($A$1:A18,MeterDetails[Meter No.]),0))</f>
        <v>#N/A</v>
      </c>
      <c r="B19" s="2" t="str">
        <f t="shared" si="0"/>
        <v/>
      </c>
      <c r="E19" s="95">
        <v>2029</v>
      </c>
      <c r="F19" t="b">
        <f ca="1">IF(ISERROR(INDIRECT("'"&amp;FullYears[[#This Row],[Year]]&amp;"'!C3")), FALSE(), IF(INDIRECT("'"&amp;FullYears[[#This Row],[Year]]&amp;"'!C3")&lt;&gt;FullYears[[#This Row],[Year]], FALSE(), TRUE()))</f>
        <v>0</v>
      </c>
      <c r="G19" t="b">
        <f ca="1">IF(AND(FullYears[[#This Row],[Exists]],COUNTIF(Calc_General_Data!D16:O16, "&gt;0")=12), TRUE(),FALSE())</f>
        <v>0</v>
      </c>
      <c r="H19" t="str">
        <f ca="1">IF(FullYears[[#This Row],[Full Year]],Calc_General_Data!P16,"")</f>
        <v/>
      </c>
    </row>
    <row r="20" spans="1:8" x14ac:dyDescent="0.2">
      <c r="A20" s="106" t="e">
        <f t="array" ref="A20">INDEX(MeterDetails[Meter No.],MATCH(0,COUNTIF($A$1:A19,MeterDetails[Meter No.]),0))</f>
        <v>#N/A</v>
      </c>
      <c r="B20" s="2" t="str">
        <f t="shared" si="0"/>
        <v/>
      </c>
      <c r="E20" s="95">
        <v>2030</v>
      </c>
      <c r="F20" t="b">
        <f ca="1">IF(ISERROR(INDIRECT("'"&amp;FullYears[[#This Row],[Year]]&amp;"'!C3")), FALSE(), IF(INDIRECT("'"&amp;FullYears[[#This Row],[Year]]&amp;"'!C3")&lt;&gt;FullYears[[#This Row],[Year]], FALSE(), TRUE()))</f>
        <v>0</v>
      </c>
      <c r="G20" t="b">
        <f ca="1">IF(AND(FullYears[[#This Row],[Exists]],COUNTIF(Calc_General_Data!D17:O17, "&gt;0")=12), TRUE(),FALSE())</f>
        <v>0</v>
      </c>
      <c r="H20" t="str">
        <f ca="1">IF(FullYears[[#This Row],[Full Year]],Calc_General_Data!P17,"")</f>
        <v/>
      </c>
    </row>
    <row r="21" spans="1:8" x14ac:dyDescent="0.2">
      <c r="A21" s="106" t="e">
        <f t="array" ref="A21">INDEX(MeterDetails[Meter No.],MATCH(0,COUNTIF($A$1:A20,MeterDetails[Meter No.]),0))</f>
        <v>#N/A</v>
      </c>
      <c r="B21" s="2" t="str">
        <f t="shared" si="0"/>
        <v/>
      </c>
      <c r="E21" s="95">
        <v>2031</v>
      </c>
      <c r="F21" t="b">
        <f ca="1">IF(ISERROR(INDIRECT("'"&amp;FullYears[[#This Row],[Year]]&amp;"'!C3")), FALSE(), IF(INDIRECT("'"&amp;FullYears[[#This Row],[Year]]&amp;"'!C3")&lt;&gt;FullYears[[#This Row],[Year]], FALSE(), TRUE()))</f>
        <v>0</v>
      </c>
      <c r="G21" t="b">
        <f ca="1">IF(AND(FullYears[[#This Row],[Exists]],COUNTIF(Calc_General_Data!D18:O18, "&gt;0")=12), TRUE(),FALSE())</f>
        <v>0</v>
      </c>
      <c r="H21" t="str">
        <f ca="1">IF(FullYears[[#This Row],[Full Year]],Calc_General_Data!P18,"")</f>
        <v/>
      </c>
    </row>
    <row r="22" spans="1:8" x14ac:dyDescent="0.2">
      <c r="A22" s="106" t="e">
        <f t="array" ref="A22">INDEX(MeterDetails[Meter No.],MATCH(0,COUNTIF($A$1:A21,MeterDetails[Meter No.]),0))</f>
        <v>#N/A</v>
      </c>
      <c r="B22" s="2" t="str">
        <f t="shared" si="0"/>
        <v/>
      </c>
      <c r="E22" s="95">
        <v>2032</v>
      </c>
      <c r="F22" t="b">
        <f ca="1">IF(ISERROR(INDIRECT("'"&amp;FullYears[[#This Row],[Year]]&amp;"'!C3")), FALSE(), IF(INDIRECT("'"&amp;FullYears[[#This Row],[Year]]&amp;"'!C3")&lt;&gt;FullYears[[#This Row],[Year]], FALSE(), TRUE()))</f>
        <v>0</v>
      </c>
      <c r="G22" t="b">
        <f ca="1">IF(AND(FullYears[[#This Row],[Exists]],COUNTIF(Calc_General_Data!D19:O19, "&gt;0")=12), TRUE(),FALSE())</f>
        <v>0</v>
      </c>
      <c r="H22" t="str">
        <f ca="1">IF(FullYears[[#This Row],[Full Year]],Calc_General_Data!P19,"")</f>
        <v/>
      </c>
    </row>
    <row r="23" spans="1:8" x14ac:dyDescent="0.2">
      <c r="A23" s="106" t="e">
        <f t="array" ref="A23">INDEX(MeterDetails[Meter No.],MATCH(0,COUNTIF($A$1:A22,MeterDetails[Meter No.]),0))</f>
        <v>#N/A</v>
      </c>
      <c r="B23" s="2" t="str">
        <f t="shared" si="0"/>
        <v/>
      </c>
      <c r="E23" s="95">
        <v>2033</v>
      </c>
      <c r="F23" t="b">
        <f ca="1">IF(ISERROR(INDIRECT("'"&amp;FullYears[[#This Row],[Year]]&amp;"'!C3")), FALSE(), IF(INDIRECT("'"&amp;FullYears[[#This Row],[Year]]&amp;"'!C3")&lt;&gt;FullYears[[#This Row],[Year]], FALSE(), TRUE()))</f>
        <v>0</v>
      </c>
      <c r="G23" t="b">
        <f ca="1">IF(AND(FullYears[[#This Row],[Exists]],COUNTIF(Calc_General_Data!D20:O20, "&gt;0")=12), TRUE(),FALSE())</f>
        <v>0</v>
      </c>
      <c r="H23" t="str">
        <f ca="1">IF(FullYears[[#This Row],[Full Year]],Calc_General_Data!P20,"")</f>
        <v/>
      </c>
    </row>
    <row r="24" spans="1:8" x14ac:dyDescent="0.2">
      <c r="A24" s="106" t="e">
        <f t="array" ref="A24">INDEX(MeterDetails[Meter No.],MATCH(0,COUNTIF($A$1:A23,MeterDetails[Meter No.]),0))</f>
        <v>#N/A</v>
      </c>
      <c r="B24" s="2" t="str">
        <f t="shared" si="0"/>
        <v/>
      </c>
      <c r="E24" s="95">
        <v>2034</v>
      </c>
      <c r="F24" t="b">
        <f ca="1">IF(ISERROR(INDIRECT("'"&amp;FullYears[[#This Row],[Year]]&amp;"'!C3")), FALSE(), IF(INDIRECT("'"&amp;FullYears[[#This Row],[Year]]&amp;"'!C3")&lt;&gt;FullYears[[#This Row],[Year]], FALSE(), TRUE()))</f>
        <v>0</v>
      </c>
      <c r="G24" t="b">
        <f ca="1">IF(AND(FullYears[[#This Row],[Exists]],COUNTIF(Calc_General_Data!D21:O21, "&gt;0")=12), TRUE(),FALSE())</f>
        <v>0</v>
      </c>
      <c r="H24" t="str">
        <f ca="1">IF(FullYears[[#This Row],[Full Year]],Calc_General_Data!P21,"")</f>
        <v/>
      </c>
    </row>
    <row r="25" spans="1:8" x14ac:dyDescent="0.2">
      <c r="A25" s="106" t="e">
        <f t="array" ref="A25">INDEX(MeterDetails[Meter No.],MATCH(0,COUNTIF($A$1:A24,MeterDetails[Meter No.]),0))</f>
        <v>#N/A</v>
      </c>
      <c r="B25" s="2" t="str">
        <f t="shared" si="0"/>
        <v/>
      </c>
      <c r="E25" s="95">
        <v>2035</v>
      </c>
      <c r="F25" t="b">
        <f ca="1">IF(ISERROR(INDIRECT("'"&amp;FullYears[[#This Row],[Year]]&amp;"'!C3")), FALSE(), IF(INDIRECT("'"&amp;FullYears[[#This Row],[Year]]&amp;"'!C3")&lt;&gt;FullYears[[#This Row],[Year]], FALSE(), TRUE()))</f>
        <v>0</v>
      </c>
      <c r="G25" t="b">
        <f ca="1">IF(AND(FullYears[[#This Row],[Exists]],COUNTIF(Calc_General_Data!D22:O22, "&gt;0")=12), TRUE(),FALSE())</f>
        <v>0</v>
      </c>
      <c r="H25" t="str">
        <f ca="1">IF(FullYears[[#This Row],[Full Year]],Calc_General_Data!P22,"")</f>
        <v/>
      </c>
    </row>
    <row r="26" spans="1:8" x14ac:dyDescent="0.2">
      <c r="A26" s="106" t="e">
        <f t="array" ref="A26">INDEX(MeterDetails[Meter No.],MATCH(0,COUNTIF($A$1:A25,MeterDetails[Meter No.]),0))</f>
        <v>#N/A</v>
      </c>
      <c r="B26" s="2" t="str">
        <f t="shared" si="0"/>
        <v/>
      </c>
      <c r="E26" s="95">
        <v>2036</v>
      </c>
      <c r="F26" t="b">
        <f ca="1">IF(ISERROR(INDIRECT("'"&amp;FullYears[[#This Row],[Year]]&amp;"'!C3")), FALSE(), IF(INDIRECT("'"&amp;FullYears[[#This Row],[Year]]&amp;"'!C3")&lt;&gt;FullYears[[#This Row],[Year]], FALSE(), TRUE()))</f>
        <v>0</v>
      </c>
      <c r="G26" t="b">
        <f ca="1">IF(AND(FullYears[[#This Row],[Exists]],COUNTIF(Calc_General_Data!D23:O23, "&gt;0")=12), TRUE(),FALSE())</f>
        <v>0</v>
      </c>
      <c r="H26" t="str">
        <f ca="1">IF(FullYears[[#This Row],[Full Year]],Calc_General_Data!P23,"")</f>
        <v/>
      </c>
    </row>
    <row r="27" spans="1:8" x14ac:dyDescent="0.2">
      <c r="A27" s="106" t="e">
        <f t="array" ref="A27">INDEX(MeterDetails[Meter No.],MATCH(0,COUNTIF($A$1:A26,MeterDetails[Meter No.]),0))</f>
        <v>#N/A</v>
      </c>
      <c r="B27" s="2" t="str">
        <f t="shared" si="0"/>
        <v/>
      </c>
      <c r="E27" s="95">
        <v>2037</v>
      </c>
      <c r="F27" t="b">
        <f ca="1">IF(ISERROR(INDIRECT("'"&amp;FullYears[[#This Row],[Year]]&amp;"'!C3")), FALSE(), IF(INDIRECT("'"&amp;FullYears[[#This Row],[Year]]&amp;"'!C3")&lt;&gt;FullYears[[#This Row],[Year]], FALSE(), TRUE()))</f>
        <v>0</v>
      </c>
      <c r="G27" t="b">
        <f ca="1">IF(AND(FullYears[[#This Row],[Exists]],COUNTIF(Calc_General_Data!D24:O24, "&gt;0")=12), TRUE(),FALSE())</f>
        <v>0</v>
      </c>
      <c r="H27" t="str">
        <f ca="1">IF(FullYears[[#This Row],[Full Year]],Calc_General_Data!P24,"")</f>
        <v/>
      </c>
    </row>
    <row r="28" spans="1:8" x14ac:dyDescent="0.2">
      <c r="A28" s="106" t="e">
        <f t="array" ref="A28">INDEX(MeterDetails[Meter No.],MATCH(0,COUNTIF($A$1:A27,MeterDetails[Meter No.]),0))</f>
        <v>#N/A</v>
      </c>
      <c r="B28" s="2" t="str">
        <f t="shared" si="0"/>
        <v/>
      </c>
      <c r="E28" s="95">
        <v>2038</v>
      </c>
      <c r="F28" t="b">
        <f ca="1">IF(ISERROR(INDIRECT("'"&amp;FullYears[[#This Row],[Year]]&amp;"'!C3")), FALSE(), IF(INDIRECT("'"&amp;FullYears[[#This Row],[Year]]&amp;"'!C3")&lt;&gt;FullYears[[#This Row],[Year]], FALSE(), TRUE()))</f>
        <v>0</v>
      </c>
      <c r="G28" t="b">
        <f ca="1">IF(AND(FullYears[[#This Row],[Exists]],COUNTIF(Calc_General_Data!D25:O25, "&gt;0")=12), TRUE(),FALSE())</f>
        <v>0</v>
      </c>
      <c r="H28" t="str">
        <f ca="1">IF(FullYears[[#This Row],[Full Year]],Calc_General_Data!P25,"")</f>
        <v/>
      </c>
    </row>
    <row r="29" spans="1:8" x14ac:dyDescent="0.2">
      <c r="A29" s="106" t="e">
        <f t="array" ref="A29">INDEX(MeterDetails[Meter No.],MATCH(0,COUNTIF($A$1:A28,MeterDetails[Meter No.]),0))</f>
        <v>#N/A</v>
      </c>
      <c r="B29" s="2" t="str">
        <f t="shared" si="0"/>
        <v/>
      </c>
      <c r="E29" s="95">
        <v>2039</v>
      </c>
      <c r="F29" t="b">
        <f ca="1">IF(ISERROR(INDIRECT("'"&amp;FullYears[[#This Row],[Year]]&amp;"'!C3")), FALSE(), IF(INDIRECT("'"&amp;FullYears[[#This Row],[Year]]&amp;"'!C3")&lt;&gt;FullYears[[#This Row],[Year]], FALSE(), TRUE()))</f>
        <v>0</v>
      </c>
      <c r="G29" t="b">
        <f ca="1">IF(AND(FullYears[[#This Row],[Exists]],COUNTIF(Calc_General_Data!D26:O26, "&gt;0")=12), TRUE(),FALSE())</f>
        <v>0</v>
      </c>
      <c r="H29" t="str">
        <f ca="1">IF(FullYears[[#This Row],[Full Year]],Calc_General_Data!P26,"")</f>
        <v/>
      </c>
    </row>
    <row r="30" spans="1:8" x14ac:dyDescent="0.2">
      <c r="A30" s="106" t="e">
        <f t="array" ref="A30">INDEX(MeterDetails[Meter No.],MATCH(0,COUNTIF($A$1:A29,MeterDetails[Meter No.]),0))</f>
        <v>#N/A</v>
      </c>
      <c r="B30" s="2" t="str">
        <f t="shared" si="0"/>
        <v/>
      </c>
      <c r="E30" s="95">
        <v>2040</v>
      </c>
      <c r="F30" t="b">
        <f ca="1">IF(ISERROR(INDIRECT("'"&amp;FullYears[[#This Row],[Year]]&amp;"'!C3")), FALSE(), IF(INDIRECT("'"&amp;FullYears[[#This Row],[Year]]&amp;"'!C3")&lt;&gt;FullYears[[#This Row],[Year]], FALSE(), TRUE()))</f>
        <v>0</v>
      </c>
      <c r="G30" t="b">
        <f ca="1">IF(AND(FullYears[[#This Row],[Exists]],COUNTIF(Calc_General_Data!D27:O27, "&gt;0")=12), TRUE(),FALSE())</f>
        <v>0</v>
      </c>
      <c r="H30" t="str">
        <f ca="1">IF(FullYears[[#This Row],[Full Year]],Calc_General_Data!P27,"")</f>
        <v/>
      </c>
    </row>
    <row r="31" spans="1:8" x14ac:dyDescent="0.2">
      <c r="A31" s="106" t="e">
        <f t="array" ref="A31">INDEX(MeterDetails[Meter No.],MATCH(0,COUNTIF($A$1:A30,MeterDetails[Meter No.]),0))</f>
        <v>#N/A</v>
      </c>
      <c r="B31" s="2" t="str">
        <f t="shared" si="0"/>
        <v/>
      </c>
      <c r="E31" s="95">
        <v>2041</v>
      </c>
      <c r="F31" t="b">
        <f ca="1">IF(ISERROR(INDIRECT("'"&amp;FullYears[[#This Row],[Year]]&amp;"'!C3")), FALSE(), IF(INDIRECT("'"&amp;FullYears[[#This Row],[Year]]&amp;"'!C3")&lt;&gt;FullYears[[#This Row],[Year]], FALSE(), TRUE()))</f>
        <v>0</v>
      </c>
      <c r="G31" t="b">
        <f ca="1">IF(AND(FullYears[[#This Row],[Exists]],COUNTIF(Calc_General_Data!D28:O28, "&gt;0")=12), TRUE(),FALSE())</f>
        <v>0</v>
      </c>
      <c r="H31" t="str">
        <f ca="1">IF(FullYears[[#This Row],[Full Year]],Calc_General_Data!P28,"")</f>
        <v/>
      </c>
    </row>
    <row r="32" spans="1:8" x14ac:dyDescent="0.2">
      <c r="A32" s="106" t="e">
        <f t="array" ref="A32">INDEX(MeterDetails[Meter No.],MATCH(0,COUNTIF($A$1:A31,MeterDetails[Meter No.]),0))</f>
        <v>#N/A</v>
      </c>
      <c r="B32" s="2" t="str">
        <f t="shared" si="0"/>
        <v/>
      </c>
      <c r="E32" s="95">
        <v>2042</v>
      </c>
      <c r="F32" t="b">
        <f ca="1">IF(ISERROR(INDIRECT("'"&amp;FullYears[[#This Row],[Year]]&amp;"'!C3")), FALSE(), IF(INDIRECT("'"&amp;FullYears[[#This Row],[Year]]&amp;"'!C3")&lt;&gt;FullYears[[#This Row],[Year]], FALSE(), TRUE()))</f>
        <v>0</v>
      </c>
      <c r="G32" t="b">
        <f ca="1">IF(AND(FullYears[[#This Row],[Exists]],COUNTIF(Calc_General_Data!D29:O29, "&gt;0")=12), TRUE(),FALSE())</f>
        <v>0</v>
      </c>
      <c r="H32" t="str">
        <f ca="1">IF(FullYears[[#This Row],[Full Year]],Calc_General_Data!P29,"")</f>
        <v/>
      </c>
    </row>
    <row r="33" spans="1:8" x14ac:dyDescent="0.2">
      <c r="A33" s="106" t="e">
        <f t="array" ref="A33">INDEX(MeterDetails[Meter No.],MATCH(0,COUNTIF($A$1:A32,MeterDetails[Meter No.]),0))</f>
        <v>#N/A</v>
      </c>
      <c r="B33" s="2" t="str">
        <f t="shared" si="0"/>
        <v/>
      </c>
      <c r="E33" s="95">
        <v>2043</v>
      </c>
      <c r="F33" t="b">
        <f ca="1">IF(ISERROR(INDIRECT("'"&amp;FullYears[[#This Row],[Year]]&amp;"'!C3")), FALSE(), IF(INDIRECT("'"&amp;FullYears[[#This Row],[Year]]&amp;"'!C3")&lt;&gt;FullYears[[#This Row],[Year]], FALSE(), TRUE()))</f>
        <v>0</v>
      </c>
      <c r="G33" t="b">
        <f ca="1">IF(AND(FullYears[[#This Row],[Exists]],COUNTIF(Calc_General_Data!D30:O30, "&gt;0")=12), TRUE(),FALSE())</f>
        <v>0</v>
      </c>
      <c r="H33" t="str">
        <f ca="1">IF(FullYears[[#This Row],[Full Year]],Calc_General_Data!P30,"")</f>
        <v/>
      </c>
    </row>
    <row r="34" spans="1:8" x14ac:dyDescent="0.2">
      <c r="A34" s="106" t="e">
        <f t="array" ref="A34">INDEX(MeterDetails[Meter No.],MATCH(0,COUNTIF($A$1:A33,MeterDetails[Meter No.]),0))</f>
        <v>#N/A</v>
      </c>
      <c r="B34" s="2" t="str">
        <f t="shared" si="0"/>
        <v/>
      </c>
      <c r="E34" s="95">
        <v>2044</v>
      </c>
      <c r="F34" t="b">
        <f ca="1">IF(ISERROR(INDIRECT("'"&amp;FullYears[[#This Row],[Year]]&amp;"'!C3")), FALSE(), IF(INDIRECT("'"&amp;FullYears[[#This Row],[Year]]&amp;"'!C3")&lt;&gt;FullYears[[#This Row],[Year]], FALSE(), TRUE()))</f>
        <v>0</v>
      </c>
      <c r="G34" t="b">
        <f ca="1">IF(AND(FullYears[[#This Row],[Exists]],COUNTIF(Calc_General_Data!D31:O31, "&gt;0")=12), TRUE(),FALSE())</f>
        <v>0</v>
      </c>
      <c r="H34" t="str">
        <f ca="1">IF(FullYears[[#This Row],[Full Year]],Calc_General_Data!P31,"")</f>
        <v/>
      </c>
    </row>
    <row r="35" spans="1:8" x14ac:dyDescent="0.2">
      <c r="A35" s="106" t="e">
        <f t="array" ref="A35">INDEX(MeterDetails[Meter No.],MATCH(0,COUNTIF($A$1:A34,MeterDetails[Meter No.]),0))</f>
        <v>#N/A</v>
      </c>
      <c r="B35" s="2" t="str">
        <f t="shared" si="0"/>
        <v/>
      </c>
      <c r="E35" s="95">
        <v>2045</v>
      </c>
      <c r="F35" t="b">
        <f ca="1">IF(ISERROR(INDIRECT("'"&amp;FullYears[[#This Row],[Year]]&amp;"'!C3")), FALSE(), IF(INDIRECT("'"&amp;FullYears[[#This Row],[Year]]&amp;"'!C3")&lt;&gt;FullYears[[#This Row],[Year]], FALSE(), TRUE()))</f>
        <v>0</v>
      </c>
      <c r="G35" t="b">
        <f ca="1">IF(AND(FullYears[[#This Row],[Exists]],COUNTIF(Calc_General_Data!D32:O32, "&gt;0")=12), TRUE(),FALSE())</f>
        <v>0</v>
      </c>
      <c r="H35" t="str">
        <f ca="1">IF(FullYears[[#This Row],[Full Year]],Calc_General_Data!P32,"")</f>
        <v/>
      </c>
    </row>
    <row r="36" spans="1:8" x14ac:dyDescent="0.2">
      <c r="A36" s="106" t="e">
        <f t="array" ref="A36">INDEX(MeterDetails[Meter No.],MATCH(0,COUNTIF($A$1:A35,MeterDetails[Meter No.]),0))</f>
        <v>#N/A</v>
      </c>
      <c r="B36" s="2" t="str">
        <f t="shared" si="0"/>
        <v/>
      </c>
      <c r="E36" s="95">
        <v>2046</v>
      </c>
      <c r="F36" t="b">
        <f ca="1">IF(ISERROR(INDIRECT("'"&amp;FullYears[[#This Row],[Year]]&amp;"'!C3")), FALSE(), IF(INDIRECT("'"&amp;FullYears[[#This Row],[Year]]&amp;"'!C3")&lt;&gt;FullYears[[#This Row],[Year]], FALSE(), TRUE()))</f>
        <v>0</v>
      </c>
      <c r="G36" t="b">
        <f ca="1">IF(AND(FullYears[[#This Row],[Exists]],COUNTIF(Calc_General_Data!D33:O33, "&gt;0")=12), TRUE(),FALSE())</f>
        <v>0</v>
      </c>
      <c r="H36" t="str">
        <f ca="1">IF(FullYears[[#This Row],[Full Year]],Calc_General_Data!P33,"")</f>
        <v/>
      </c>
    </row>
    <row r="37" spans="1:8" x14ac:dyDescent="0.2">
      <c r="A37" s="106" t="e">
        <f t="array" ref="A37">INDEX(MeterDetails[Meter No.],MATCH(0,COUNTIF($A$1:A36,MeterDetails[Meter No.]),0))</f>
        <v>#N/A</v>
      </c>
      <c r="B37" s="2" t="str">
        <f t="shared" si="0"/>
        <v/>
      </c>
      <c r="E37" s="95">
        <v>2047</v>
      </c>
      <c r="F37" t="b">
        <f ca="1">IF(ISERROR(INDIRECT("'"&amp;FullYears[[#This Row],[Year]]&amp;"'!C3")), FALSE(), IF(INDIRECT("'"&amp;FullYears[[#This Row],[Year]]&amp;"'!C3")&lt;&gt;FullYears[[#This Row],[Year]], FALSE(), TRUE()))</f>
        <v>0</v>
      </c>
      <c r="G37" t="b">
        <f ca="1">IF(AND(FullYears[[#This Row],[Exists]],COUNTIF(Calc_General_Data!D34:O34, "&gt;0")=12), TRUE(),FALSE())</f>
        <v>0</v>
      </c>
      <c r="H37" t="str">
        <f ca="1">IF(FullYears[[#This Row],[Full Year]],Calc_General_Data!P34,"")</f>
        <v/>
      </c>
    </row>
    <row r="38" spans="1:8" x14ac:dyDescent="0.2">
      <c r="A38" s="106" t="e">
        <f t="array" ref="A38">INDEX(MeterDetails[Meter No.],MATCH(0,COUNTIF($A$1:A37,MeterDetails[Meter No.]),0))</f>
        <v>#N/A</v>
      </c>
      <c r="B38" s="2" t="str">
        <f t="shared" si="0"/>
        <v/>
      </c>
      <c r="E38" s="95">
        <v>2048</v>
      </c>
      <c r="F38" t="b">
        <f ca="1">IF(ISERROR(INDIRECT("'"&amp;FullYears[[#This Row],[Year]]&amp;"'!C3")), FALSE(), IF(INDIRECT("'"&amp;FullYears[[#This Row],[Year]]&amp;"'!C3")&lt;&gt;FullYears[[#This Row],[Year]], FALSE(), TRUE()))</f>
        <v>0</v>
      </c>
      <c r="G38" t="b">
        <f ca="1">IF(AND(FullYears[[#This Row],[Exists]],COUNTIF(Calc_General_Data!D35:O35, "&gt;0")=12), TRUE(),FALSE())</f>
        <v>0</v>
      </c>
      <c r="H38" t="str">
        <f ca="1">IF(FullYears[[#This Row],[Full Year]],Calc_General_Data!P35,"")</f>
        <v/>
      </c>
    </row>
    <row r="39" spans="1:8" x14ac:dyDescent="0.2">
      <c r="A39" s="106" t="e">
        <f t="array" ref="A39">INDEX(MeterDetails[Meter No.],MATCH(0,COUNTIF($A$1:A38,MeterDetails[Meter No.]),0))</f>
        <v>#N/A</v>
      </c>
      <c r="B39" s="2" t="str">
        <f t="shared" si="0"/>
        <v/>
      </c>
      <c r="E39" s="95">
        <v>2049</v>
      </c>
      <c r="F39" t="b">
        <f ca="1">IF(ISERROR(INDIRECT("'"&amp;FullYears[[#This Row],[Year]]&amp;"'!C3")), FALSE(), IF(INDIRECT("'"&amp;FullYears[[#This Row],[Year]]&amp;"'!C3")&lt;&gt;FullYears[[#This Row],[Year]], FALSE(), TRUE()))</f>
        <v>0</v>
      </c>
      <c r="G39" t="b">
        <f ca="1">IF(AND(FullYears[[#This Row],[Exists]],COUNTIF(Calc_General_Data!D36:O36, "&gt;0")=12), TRUE(),FALSE())</f>
        <v>0</v>
      </c>
      <c r="H39" t="str">
        <f ca="1">IF(FullYears[[#This Row],[Full Year]],Calc_General_Data!P36,"")</f>
        <v/>
      </c>
    </row>
    <row r="40" spans="1:8" x14ac:dyDescent="0.2">
      <c r="A40" s="106" t="e">
        <f t="array" ref="A40">INDEX(MeterDetails[Meter No.],MATCH(0,COUNTIF($A$1:A39,MeterDetails[Meter No.]),0))</f>
        <v>#N/A</v>
      </c>
      <c r="B40" s="2" t="str">
        <f t="shared" si="0"/>
        <v/>
      </c>
      <c r="E40" s="95">
        <v>2050</v>
      </c>
      <c r="F40" t="b">
        <f ca="1">IF(ISERROR(INDIRECT("'"&amp;FullYears[[#This Row],[Year]]&amp;"'!C3")), FALSE(), IF(INDIRECT("'"&amp;FullYears[[#This Row],[Year]]&amp;"'!C3")&lt;&gt;FullYears[[#This Row],[Year]], FALSE(), TRUE()))</f>
        <v>0</v>
      </c>
      <c r="G40" t="b">
        <f ca="1">IF(AND(FullYears[[#This Row],[Exists]],COUNTIF(Calc_General_Data!D37:O37, "&gt;0")=12), TRUE(),FALSE())</f>
        <v>0</v>
      </c>
      <c r="H40" t="str">
        <f ca="1">IF(FullYears[[#This Row],[Full Year]],Calc_General_Data!P37,"")</f>
        <v/>
      </c>
    </row>
    <row r="41" spans="1:8" x14ac:dyDescent="0.2">
      <c r="A41" s="106" t="e">
        <f t="array" ref="A41">INDEX(MeterDetails[Meter No.],MATCH(0,COUNTIF($A$1:A40,MeterDetails[Meter No.]),0))</f>
        <v>#N/A</v>
      </c>
      <c r="B41" s="2" t="str">
        <f t="shared" si="0"/>
        <v/>
      </c>
    </row>
    <row r="42" spans="1:8" x14ac:dyDescent="0.2">
      <c r="A42" s="106" t="e">
        <f t="array" ref="A42">INDEX(MeterDetails[Meter No.],MATCH(0,COUNTIF($A$1:A41,MeterDetails[Meter No.]),0))</f>
        <v>#N/A</v>
      </c>
      <c r="B42" s="2" t="str">
        <f t="shared" si="0"/>
        <v/>
      </c>
    </row>
    <row r="43" spans="1:8" x14ac:dyDescent="0.2">
      <c r="A43" s="106" t="e">
        <f t="array" ref="A43">INDEX(MeterDetails[Meter No.],MATCH(0,COUNTIF($A$1:A42,MeterDetails[Meter No.]),0))</f>
        <v>#N/A</v>
      </c>
      <c r="B43" s="2" t="str">
        <f t="shared" si="0"/>
        <v/>
      </c>
    </row>
    <row r="44" spans="1:8" x14ac:dyDescent="0.2">
      <c r="A44" s="106" t="e">
        <f t="array" ref="A44">INDEX(MeterDetails[Meter No.],MATCH(0,COUNTIF($A$1:A43,MeterDetails[Meter No.]),0))</f>
        <v>#N/A</v>
      </c>
      <c r="B44" s="2" t="str">
        <f t="shared" si="0"/>
        <v/>
      </c>
    </row>
    <row r="45" spans="1:8" x14ac:dyDescent="0.2">
      <c r="A45" s="106" t="e">
        <f t="array" ref="A45">INDEX(MeterDetails[Meter No.],MATCH(0,COUNTIF($A$1:A44,MeterDetails[Meter No.]),0))</f>
        <v>#N/A</v>
      </c>
      <c r="B45" s="2" t="str">
        <f t="shared" si="0"/>
        <v/>
      </c>
    </row>
    <row r="46" spans="1:8" x14ac:dyDescent="0.2">
      <c r="A46" s="106" t="e">
        <f t="array" ref="A46">INDEX(MeterDetails[Meter No.],MATCH(0,COUNTIF($A$1:A45,MeterDetails[Meter No.]),0))</f>
        <v>#N/A</v>
      </c>
      <c r="B46" s="2" t="str">
        <f t="shared" si="0"/>
        <v/>
      </c>
    </row>
    <row r="47" spans="1:8" x14ac:dyDescent="0.2">
      <c r="A47" s="106" t="e">
        <f t="array" ref="A47">INDEX(MeterDetails[Meter No.],MATCH(0,COUNTIF($A$1:A46,MeterDetails[Meter No.]),0))</f>
        <v>#N/A</v>
      </c>
      <c r="B47" s="2" t="str">
        <f t="shared" si="0"/>
        <v/>
      </c>
    </row>
    <row r="48" spans="1:8" x14ac:dyDescent="0.2">
      <c r="A48" s="106" t="e">
        <f t="array" ref="A48">INDEX(MeterDetails[Meter No.],MATCH(0,COUNTIF($A$1:A47,MeterDetails[Meter No.]),0))</f>
        <v>#N/A</v>
      </c>
      <c r="B48" s="2" t="str">
        <f t="shared" si="0"/>
        <v/>
      </c>
    </row>
    <row r="49" spans="1:2" x14ac:dyDescent="0.2">
      <c r="A49" s="106" t="e">
        <f t="array" ref="A49">INDEX(MeterDetails[Meter No.],MATCH(0,COUNTIF($A$1:A48,MeterDetails[Meter No.]),0))</f>
        <v>#N/A</v>
      </c>
      <c r="B49" s="2" t="str">
        <f t="shared" si="0"/>
        <v/>
      </c>
    </row>
    <row r="50" spans="1:2" x14ac:dyDescent="0.2">
      <c r="A50" s="106" t="e">
        <f t="array" ref="A50">INDEX(MeterDetails[Meter No.],MATCH(0,COUNTIF($A$1:A49,MeterDetails[Meter No.]),0))</f>
        <v>#N/A</v>
      </c>
      <c r="B50" s="2" t="str">
        <f t="shared" si="0"/>
        <v/>
      </c>
    </row>
    <row r="51" spans="1:2" x14ac:dyDescent="0.2">
      <c r="A51" s="106" t="e">
        <f t="array" ref="A51">INDEX(MeterDetails[Meter No.],MATCH(0,COUNTIF($A$1:A50,MeterDetails[Meter No.]),0))</f>
        <v>#N/A</v>
      </c>
      <c r="B51" s="2" t="str">
        <f t="shared" si="0"/>
        <v/>
      </c>
    </row>
    <row r="52" spans="1:2" x14ac:dyDescent="0.2">
      <c r="A52" s="106" t="e">
        <f t="array" ref="A52">INDEX(MeterDetails[Meter No.],MATCH(0,COUNTIF($A$1:A51,MeterDetails[Meter No.]),0))</f>
        <v>#N/A</v>
      </c>
      <c r="B52" s="2" t="str">
        <f t="shared" si="0"/>
        <v/>
      </c>
    </row>
    <row r="53" spans="1:2" x14ac:dyDescent="0.2">
      <c r="A53" s="106" t="e">
        <f t="array" ref="A53">INDEX(MeterDetails[Meter No.],MATCH(0,COUNTIF($A$1:A52,MeterDetails[Meter No.]),0))</f>
        <v>#N/A</v>
      </c>
      <c r="B53" s="2" t="str">
        <f t="shared" si="0"/>
        <v/>
      </c>
    </row>
    <row r="54" spans="1:2" x14ac:dyDescent="0.2">
      <c r="A54" s="106" t="e">
        <f t="array" ref="A54">INDEX(MeterDetails[Meter No.],MATCH(0,COUNTIF($A$1:A53,MeterDetails[Meter No.]),0))</f>
        <v>#N/A</v>
      </c>
      <c r="B54" s="2" t="str">
        <f t="shared" si="0"/>
        <v/>
      </c>
    </row>
    <row r="55" spans="1:2" x14ac:dyDescent="0.2">
      <c r="A55" s="106" t="e">
        <f t="array" ref="A55">INDEX(MeterDetails[Meter No.],MATCH(0,COUNTIF($A$1:A54,MeterDetails[Meter No.]),0))</f>
        <v>#N/A</v>
      </c>
      <c r="B55" s="2" t="str">
        <f t="shared" si="0"/>
        <v/>
      </c>
    </row>
    <row r="56" spans="1:2" x14ac:dyDescent="0.2">
      <c r="A56" s="106" t="e">
        <f t="array" ref="A56">INDEX(MeterDetails[Meter No.],MATCH(0,COUNTIF($A$1:A55,MeterDetails[Meter No.]),0))</f>
        <v>#N/A</v>
      </c>
      <c r="B56" s="2" t="str">
        <f t="shared" si="0"/>
        <v/>
      </c>
    </row>
    <row r="57" spans="1:2" x14ac:dyDescent="0.2">
      <c r="A57" s="106" t="e">
        <f t="array" ref="A57">INDEX(MeterDetails[Meter No.],MATCH(0,COUNTIF($A$1:A56,MeterDetails[Meter No.]),0))</f>
        <v>#N/A</v>
      </c>
      <c r="B57" s="2" t="str">
        <f t="shared" si="0"/>
        <v/>
      </c>
    </row>
    <row r="58" spans="1:2" x14ac:dyDescent="0.2">
      <c r="A58" s="106" t="e">
        <f t="array" ref="A58">INDEX(MeterDetails[Meter No.],MATCH(0,COUNTIF($A$1:A57,MeterDetails[Meter No.]),0))</f>
        <v>#N/A</v>
      </c>
      <c r="B58" s="2" t="str">
        <f t="shared" si="0"/>
        <v/>
      </c>
    </row>
    <row r="59" spans="1:2" x14ac:dyDescent="0.2">
      <c r="A59" s="106" t="e">
        <f t="array" ref="A59">INDEX(MeterDetails[Meter No.],MATCH(0,COUNTIF($A$1:A58,MeterDetails[Meter No.]),0))</f>
        <v>#N/A</v>
      </c>
      <c r="B59" s="2" t="str">
        <f t="shared" si="0"/>
        <v/>
      </c>
    </row>
    <row r="60" spans="1:2" x14ac:dyDescent="0.2">
      <c r="A60" s="106" t="e">
        <f t="array" ref="A60">INDEX(MeterDetails[Meter No.],MATCH(0,COUNTIF($A$1:A59,MeterDetails[Meter No.]),0))</f>
        <v>#N/A</v>
      </c>
      <c r="B60" s="2" t="str">
        <f t="shared" si="0"/>
        <v/>
      </c>
    </row>
    <row r="61" spans="1:2" x14ac:dyDescent="0.2">
      <c r="A61" s="106" t="e">
        <f t="array" ref="A61">INDEX(MeterDetails[Meter No.],MATCH(0,COUNTIF($A$1:A60,MeterDetails[Meter No.]),0))</f>
        <v>#N/A</v>
      </c>
      <c r="B61" s="2" t="str">
        <f t="shared" si="0"/>
        <v/>
      </c>
    </row>
    <row r="62" spans="1:2" x14ac:dyDescent="0.2">
      <c r="A62" s="106" t="e">
        <f t="array" ref="A62">INDEX(MeterDetails[Meter No.],MATCH(0,COUNTIF($A$1:A61,MeterDetails[Meter No.]),0))</f>
        <v>#N/A</v>
      </c>
      <c r="B62" s="2" t="str">
        <f t="shared" si="0"/>
        <v/>
      </c>
    </row>
    <row r="63" spans="1:2" x14ac:dyDescent="0.2">
      <c r="A63" s="106" t="e">
        <f t="array" ref="A63">INDEX(MeterDetails[Meter No.],MATCH(0,COUNTIF($A$1:A62,MeterDetails[Meter No.]),0))</f>
        <v>#N/A</v>
      </c>
      <c r="B63" s="2" t="str">
        <f t="shared" si="0"/>
        <v/>
      </c>
    </row>
    <row r="64" spans="1:2" x14ac:dyDescent="0.2">
      <c r="A64" s="106" t="e">
        <f t="array" ref="A64">INDEX(MeterDetails[Meter No.],MATCH(0,COUNTIF($A$1:A63,MeterDetails[Meter No.]),0))</f>
        <v>#N/A</v>
      </c>
      <c r="B64" s="2" t="str">
        <f t="shared" si="0"/>
        <v/>
      </c>
    </row>
    <row r="65" spans="1:2" x14ac:dyDescent="0.2">
      <c r="A65" s="106" t="e">
        <f t="array" ref="A65">INDEX(MeterDetails[Meter No.],MATCH(0,COUNTIF($A$1:A64,MeterDetails[Meter No.]),0))</f>
        <v>#N/A</v>
      </c>
      <c r="B65" s="2" t="str">
        <f t="shared" si="0"/>
        <v/>
      </c>
    </row>
    <row r="66" spans="1:2" x14ac:dyDescent="0.2">
      <c r="A66" s="106" t="e">
        <f t="array" ref="A66">INDEX(MeterDetails[Meter No.],MATCH(0,COUNTIF($A$1:A65,MeterDetails[Meter No.]),0))</f>
        <v>#N/A</v>
      </c>
      <c r="B66" s="2" t="str">
        <f t="shared" ref="B66:B129" si="3">IF(NOT(ISNA(A66)),IF(A66&lt;&gt;0,A66,""),"")</f>
        <v/>
      </c>
    </row>
    <row r="67" spans="1:2" x14ac:dyDescent="0.2">
      <c r="A67" s="106" t="e">
        <f t="array" ref="A67">INDEX(MeterDetails[Meter No.],MATCH(0,COUNTIF($A$1:A66,MeterDetails[Meter No.]),0))</f>
        <v>#N/A</v>
      </c>
      <c r="B67" s="2" t="str">
        <f t="shared" si="3"/>
        <v/>
      </c>
    </row>
    <row r="68" spans="1:2" x14ac:dyDescent="0.2">
      <c r="A68" s="106" t="e">
        <f t="array" ref="A68">INDEX(MeterDetails[Meter No.],MATCH(0,COUNTIF($A$1:A67,MeterDetails[Meter No.]),0))</f>
        <v>#N/A</v>
      </c>
      <c r="B68" s="2" t="str">
        <f t="shared" si="3"/>
        <v/>
      </c>
    </row>
    <row r="69" spans="1:2" x14ac:dyDescent="0.2">
      <c r="A69" s="106" t="e">
        <f t="array" ref="A69">INDEX(MeterDetails[Meter No.],MATCH(0,COUNTIF($A$1:A68,MeterDetails[Meter No.]),0))</f>
        <v>#N/A</v>
      </c>
      <c r="B69" s="2" t="str">
        <f t="shared" si="3"/>
        <v/>
      </c>
    </row>
    <row r="70" spans="1:2" x14ac:dyDescent="0.2">
      <c r="A70" s="106" t="e">
        <f t="array" ref="A70">INDEX(MeterDetails[Meter No.],MATCH(0,COUNTIF($A$1:A69,MeterDetails[Meter No.]),0))</f>
        <v>#N/A</v>
      </c>
      <c r="B70" s="2" t="str">
        <f t="shared" si="3"/>
        <v/>
      </c>
    </row>
    <row r="71" spans="1:2" x14ac:dyDescent="0.2">
      <c r="A71" s="106" t="e">
        <f t="array" ref="A71">INDEX(MeterDetails[Meter No.],MATCH(0,COUNTIF($A$1:A70,MeterDetails[Meter No.]),0))</f>
        <v>#N/A</v>
      </c>
      <c r="B71" s="2" t="str">
        <f t="shared" si="3"/>
        <v/>
      </c>
    </row>
    <row r="72" spans="1:2" x14ac:dyDescent="0.2">
      <c r="A72" s="106" t="e">
        <f t="array" ref="A72">INDEX(MeterDetails[Meter No.],MATCH(0,COUNTIF($A$1:A71,MeterDetails[Meter No.]),0))</f>
        <v>#N/A</v>
      </c>
      <c r="B72" s="2" t="str">
        <f t="shared" si="3"/>
        <v/>
      </c>
    </row>
    <row r="73" spans="1:2" x14ac:dyDescent="0.2">
      <c r="A73" s="106" t="e">
        <f t="array" ref="A73">INDEX(MeterDetails[Meter No.],MATCH(0,COUNTIF($A$1:A72,MeterDetails[Meter No.]),0))</f>
        <v>#N/A</v>
      </c>
      <c r="B73" s="2" t="str">
        <f t="shared" si="3"/>
        <v/>
      </c>
    </row>
    <row r="74" spans="1:2" x14ac:dyDescent="0.2">
      <c r="A74" s="106" t="e">
        <f t="array" ref="A74">INDEX(MeterDetails[Meter No.],MATCH(0,COUNTIF($A$1:A73,MeterDetails[Meter No.]),0))</f>
        <v>#N/A</v>
      </c>
      <c r="B74" s="2" t="str">
        <f t="shared" si="3"/>
        <v/>
      </c>
    </row>
    <row r="75" spans="1:2" x14ac:dyDescent="0.2">
      <c r="A75" s="106" t="e">
        <f t="array" ref="A75">INDEX(MeterDetails[Meter No.],MATCH(0,COUNTIF($A$1:A74,MeterDetails[Meter No.]),0))</f>
        <v>#N/A</v>
      </c>
      <c r="B75" s="2" t="str">
        <f t="shared" si="3"/>
        <v/>
      </c>
    </row>
    <row r="76" spans="1:2" x14ac:dyDescent="0.2">
      <c r="A76" s="106" t="e">
        <f t="array" ref="A76">INDEX(MeterDetails[Meter No.],MATCH(0,COUNTIF($A$1:A75,MeterDetails[Meter No.]),0))</f>
        <v>#N/A</v>
      </c>
      <c r="B76" s="2" t="str">
        <f t="shared" si="3"/>
        <v/>
      </c>
    </row>
    <row r="77" spans="1:2" x14ac:dyDescent="0.2">
      <c r="A77" s="106" t="e">
        <f t="array" ref="A77">INDEX(MeterDetails[Meter No.],MATCH(0,COUNTIF($A$1:A76,MeterDetails[Meter No.]),0))</f>
        <v>#N/A</v>
      </c>
      <c r="B77" s="2" t="str">
        <f t="shared" si="3"/>
        <v/>
      </c>
    </row>
    <row r="78" spans="1:2" x14ac:dyDescent="0.2">
      <c r="A78" s="106" t="e">
        <f t="array" ref="A78">INDEX(MeterDetails[Meter No.],MATCH(0,COUNTIF($A$1:A77,MeterDetails[Meter No.]),0))</f>
        <v>#N/A</v>
      </c>
      <c r="B78" s="2" t="str">
        <f t="shared" si="3"/>
        <v/>
      </c>
    </row>
    <row r="79" spans="1:2" x14ac:dyDescent="0.2">
      <c r="A79" s="106" t="e">
        <f t="array" ref="A79">INDEX(MeterDetails[Meter No.],MATCH(0,COUNTIF($A$1:A78,MeterDetails[Meter No.]),0))</f>
        <v>#N/A</v>
      </c>
      <c r="B79" s="2" t="str">
        <f t="shared" si="3"/>
        <v/>
      </c>
    </row>
    <row r="80" spans="1:2" x14ac:dyDescent="0.2">
      <c r="A80" s="106" t="e">
        <f t="array" ref="A80">INDEX(MeterDetails[Meter No.],MATCH(0,COUNTIF($A$1:A79,MeterDetails[Meter No.]),0))</f>
        <v>#N/A</v>
      </c>
      <c r="B80" s="2" t="str">
        <f t="shared" si="3"/>
        <v/>
      </c>
    </row>
    <row r="81" spans="1:2" x14ac:dyDescent="0.2">
      <c r="A81" s="106" t="e">
        <f t="array" ref="A81">INDEX(MeterDetails[Meter No.],MATCH(0,COUNTIF($A$1:A80,MeterDetails[Meter No.]),0))</f>
        <v>#N/A</v>
      </c>
      <c r="B81" s="2" t="str">
        <f t="shared" si="3"/>
        <v/>
      </c>
    </row>
    <row r="82" spans="1:2" x14ac:dyDescent="0.2">
      <c r="A82" s="106" t="e">
        <f t="array" ref="A82">INDEX(MeterDetails[Meter No.],MATCH(0,COUNTIF($A$1:A81,MeterDetails[Meter No.]),0))</f>
        <v>#N/A</v>
      </c>
      <c r="B82" s="2" t="str">
        <f t="shared" si="3"/>
        <v/>
      </c>
    </row>
    <row r="83" spans="1:2" x14ac:dyDescent="0.2">
      <c r="A83" s="106" t="e">
        <f t="array" ref="A83">INDEX(MeterDetails[Meter No.],MATCH(0,COUNTIF($A$1:A82,MeterDetails[Meter No.]),0))</f>
        <v>#N/A</v>
      </c>
      <c r="B83" s="2" t="str">
        <f t="shared" si="3"/>
        <v/>
      </c>
    </row>
    <row r="84" spans="1:2" x14ac:dyDescent="0.2">
      <c r="A84" s="106" t="e">
        <f t="array" ref="A84">INDEX(MeterDetails[Meter No.],MATCH(0,COUNTIF($A$1:A83,MeterDetails[Meter No.]),0))</f>
        <v>#N/A</v>
      </c>
      <c r="B84" s="2" t="str">
        <f t="shared" si="3"/>
        <v/>
      </c>
    </row>
    <row r="85" spans="1:2" x14ac:dyDescent="0.2">
      <c r="A85" s="106" t="e">
        <f t="array" ref="A85">INDEX(MeterDetails[Meter No.],MATCH(0,COUNTIF($A$1:A84,MeterDetails[Meter No.]),0))</f>
        <v>#N/A</v>
      </c>
      <c r="B85" s="2" t="str">
        <f t="shared" si="3"/>
        <v/>
      </c>
    </row>
    <row r="86" spans="1:2" x14ac:dyDescent="0.2">
      <c r="A86" s="106" t="e">
        <f t="array" ref="A86">INDEX(MeterDetails[Meter No.],MATCH(0,COUNTIF($A$1:A85,MeterDetails[Meter No.]),0))</f>
        <v>#N/A</v>
      </c>
      <c r="B86" s="2" t="str">
        <f t="shared" si="3"/>
        <v/>
      </c>
    </row>
    <row r="87" spans="1:2" x14ac:dyDescent="0.2">
      <c r="A87" s="106" t="e">
        <f t="array" ref="A87">INDEX(MeterDetails[Meter No.],MATCH(0,COUNTIF($A$1:A86,MeterDetails[Meter No.]),0))</f>
        <v>#N/A</v>
      </c>
      <c r="B87" s="2" t="str">
        <f t="shared" si="3"/>
        <v/>
      </c>
    </row>
    <row r="88" spans="1:2" x14ac:dyDescent="0.2">
      <c r="A88" s="106" t="e">
        <f t="array" ref="A88">INDEX(MeterDetails[Meter No.],MATCH(0,COUNTIF($A$1:A87,MeterDetails[Meter No.]),0))</f>
        <v>#N/A</v>
      </c>
      <c r="B88" s="2" t="str">
        <f t="shared" si="3"/>
        <v/>
      </c>
    </row>
    <row r="89" spans="1:2" x14ac:dyDescent="0.2">
      <c r="A89" s="106" t="e">
        <f t="array" ref="A89">INDEX(MeterDetails[Meter No.],MATCH(0,COUNTIF($A$1:A88,MeterDetails[Meter No.]),0))</f>
        <v>#N/A</v>
      </c>
      <c r="B89" s="2" t="str">
        <f t="shared" si="3"/>
        <v/>
      </c>
    </row>
    <row r="90" spans="1:2" x14ac:dyDescent="0.2">
      <c r="A90" s="106" t="e">
        <f t="array" ref="A90">INDEX(MeterDetails[Meter No.],MATCH(0,COUNTIF($A$1:A89,MeterDetails[Meter No.]),0))</f>
        <v>#N/A</v>
      </c>
      <c r="B90" s="2" t="str">
        <f t="shared" si="3"/>
        <v/>
      </c>
    </row>
    <row r="91" spans="1:2" x14ac:dyDescent="0.2">
      <c r="A91" s="106" t="e">
        <f t="array" ref="A91">INDEX(MeterDetails[Meter No.],MATCH(0,COUNTIF($A$1:A90,MeterDetails[Meter No.]),0))</f>
        <v>#N/A</v>
      </c>
      <c r="B91" s="2" t="str">
        <f t="shared" si="3"/>
        <v/>
      </c>
    </row>
    <row r="92" spans="1:2" x14ac:dyDescent="0.2">
      <c r="A92" s="106" t="e">
        <f t="array" ref="A92">INDEX(MeterDetails[Meter No.],MATCH(0,COUNTIF($A$1:A91,MeterDetails[Meter No.]),0))</f>
        <v>#N/A</v>
      </c>
      <c r="B92" s="2" t="str">
        <f t="shared" si="3"/>
        <v/>
      </c>
    </row>
    <row r="93" spans="1:2" x14ac:dyDescent="0.2">
      <c r="A93" s="106" t="e">
        <f t="array" ref="A93">INDEX(MeterDetails[Meter No.],MATCH(0,COUNTIF($A$1:A92,MeterDetails[Meter No.]),0))</f>
        <v>#N/A</v>
      </c>
      <c r="B93" s="2" t="str">
        <f t="shared" si="3"/>
        <v/>
      </c>
    </row>
    <row r="94" spans="1:2" x14ac:dyDescent="0.2">
      <c r="A94" s="106" t="e">
        <f t="array" ref="A94">INDEX(MeterDetails[Meter No.],MATCH(0,COUNTIF($A$1:A93,MeterDetails[Meter No.]),0))</f>
        <v>#N/A</v>
      </c>
      <c r="B94" s="2" t="str">
        <f t="shared" si="3"/>
        <v/>
      </c>
    </row>
    <row r="95" spans="1:2" x14ac:dyDescent="0.2">
      <c r="A95" s="106" t="e">
        <f t="array" ref="A95">INDEX(MeterDetails[Meter No.],MATCH(0,COUNTIF($A$1:A94,MeterDetails[Meter No.]),0))</f>
        <v>#N/A</v>
      </c>
      <c r="B95" s="2" t="str">
        <f t="shared" si="3"/>
        <v/>
      </c>
    </row>
    <row r="96" spans="1:2" x14ac:dyDescent="0.2">
      <c r="A96" s="106" t="e">
        <f t="array" ref="A96">INDEX(MeterDetails[Meter No.],MATCH(0,COUNTIF($A$1:A95,MeterDetails[Meter No.]),0))</f>
        <v>#N/A</v>
      </c>
      <c r="B96" s="2" t="str">
        <f t="shared" si="3"/>
        <v/>
      </c>
    </row>
    <row r="97" spans="1:2" x14ac:dyDescent="0.2">
      <c r="A97" s="106" t="e">
        <f t="array" ref="A97">INDEX(MeterDetails[Meter No.],MATCH(0,COUNTIF($A$1:A96,MeterDetails[Meter No.]),0))</f>
        <v>#N/A</v>
      </c>
      <c r="B97" s="2" t="str">
        <f t="shared" si="3"/>
        <v/>
      </c>
    </row>
    <row r="98" spans="1:2" x14ac:dyDescent="0.2">
      <c r="A98" s="106" t="e">
        <f t="array" ref="A98">INDEX(MeterDetails[Meter No.],MATCH(0,COUNTIF($A$1:A97,MeterDetails[Meter No.]),0))</f>
        <v>#N/A</v>
      </c>
      <c r="B98" s="2" t="str">
        <f t="shared" si="3"/>
        <v/>
      </c>
    </row>
    <row r="99" spans="1:2" x14ac:dyDescent="0.2">
      <c r="A99" s="106" t="e">
        <f t="array" ref="A99">INDEX(MeterDetails[Meter No.],MATCH(0,COUNTIF($A$1:A98,MeterDetails[Meter No.]),0))</f>
        <v>#N/A</v>
      </c>
      <c r="B99" s="2" t="str">
        <f t="shared" si="3"/>
        <v/>
      </c>
    </row>
    <row r="100" spans="1:2" x14ac:dyDescent="0.2">
      <c r="A100" s="106" t="e">
        <f t="array" ref="A100">INDEX(MeterDetails[Meter No.],MATCH(0,COUNTIF($A$1:A99,MeterDetails[Meter No.]),0))</f>
        <v>#N/A</v>
      </c>
      <c r="B100" s="2" t="str">
        <f t="shared" si="3"/>
        <v/>
      </c>
    </row>
    <row r="101" spans="1:2" x14ac:dyDescent="0.2">
      <c r="A101" s="106" t="e">
        <f t="array" ref="A101">INDEX(MeterDetails[Meter No.],MATCH(0,COUNTIF($A$1:A100,MeterDetails[Meter No.]),0))</f>
        <v>#N/A</v>
      </c>
      <c r="B101" s="2" t="str">
        <f t="shared" si="3"/>
        <v/>
      </c>
    </row>
    <row r="102" spans="1:2" x14ac:dyDescent="0.2">
      <c r="A102" s="106" t="e">
        <f t="array" ref="A102">INDEX(MeterDetails[Meter No.],MATCH(0,COUNTIF($A$1:A101,MeterDetails[Meter No.]),0))</f>
        <v>#N/A</v>
      </c>
      <c r="B102" s="2" t="str">
        <f t="shared" si="3"/>
        <v/>
      </c>
    </row>
    <row r="103" spans="1:2" x14ac:dyDescent="0.2">
      <c r="A103" s="106" t="e">
        <f t="array" ref="A103">INDEX(MeterDetails[Meter No.],MATCH(0,COUNTIF($A$1:A102,MeterDetails[Meter No.]),0))</f>
        <v>#N/A</v>
      </c>
      <c r="B103" s="2" t="str">
        <f t="shared" si="3"/>
        <v/>
      </c>
    </row>
    <row r="104" spans="1:2" x14ac:dyDescent="0.2">
      <c r="A104" s="106" t="e">
        <f t="array" ref="A104">INDEX(MeterDetails[Meter No.],MATCH(0,COUNTIF($A$1:A103,MeterDetails[Meter No.]),0))</f>
        <v>#N/A</v>
      </c>
      <c r="B104" s="2" t="str">
        <f t="shared" si="3"/>
        <v/>
      </c>
    </row>
    <row r="105" spans="1:2" x14ac:dyDescent="0.2">
      <c r="A105" s="106" t="e">
        <f t="array" ref="A105">INDEX(MeterDetails[Meter No.],MATCH(0,COUNTIF($A$1:A104,MeterDetails[Meter No.]),0))</f>
        <v>#N/A</v>
      </c>
      <c r="B105" s="2" t="str">
        <f t="shared" si="3"/>
        <v/>
      </c>
    </row>
    <row r="106" spans="1:2" x14ac:dyDescent="0.2">
      <c r="A106" s="106" t="e">
        <f t="array" ref="A106">INDEX(MeterDetails[Meter No.],MATCH(0,COUNTIF($A$1:A105,MeterDetails[Meter No.]),0))</f>
        <v>#N/A</v>
      </c>
      <c r="B106" s="2" t="str">
        <f t="shared" si="3"/>
        <v/>
      </c>
    </row>
    <row r="107" spans="1:2" x14ac:dyDescent="0.2">
      <c r="A107" s="106" t="e">
        <f t="array" ref="A107">INDEX(MeterDetails[Meter No.],MATCH(0,COUNTIF($A$1:A106,MeterDetails[Meter No.]),0))</f>
        <v>#N/A</v>
      </c>
      <c r="B107" s="2" t="str">
        <f t="shared" si="3"/>
        <v/>
      </c>
    </row>
    <row r="108" spans="1:2" x14ac:dyDescent="0.2">
      <c r="A108" s="106" t="e">
        <f t="array" ref="A108">INDEX(MeterDetails[Meter No.],MATCH(0,COUNTIF($A$1:A107,MeterDetails[Meter No.]),0))</f>
        <v>#N/A</v>
      </c>
      <c r="B108" s="2" t="str">
        <f t="shared" si="3"/>
        <v/>
      </c>
    </row>
    <row r="109" spans="1:2" x14ac:dyDescent="0.2">
      <c r="A109" s="106" t="e">
        <f t="array" ref="A109">INDEX(MeterDetails[Meter No.],MATCH(0,COUNTIF($A$1:A108,MeterDetails[Meter No.]),0))</f>
        <v>#N/A</v>
      </c>
      <c r="B109" s="2" t="str">
        <f t="shared" si="3"/>
        <v/>
      </c>
    </row>
    <row r="110" spans="1:2" x14ac:dyDescent="0.2">
      <c r="A110" s="106" t="e">
        <f t="array" ref="A110">INDEX(MeterDetails[Meter No.],MATCH(0,COUNTIF($A$1:A109,MeterDetails[Meter No.]),0))</f>
        <v>#N/A</v>
      </c>
      <c r="B110" s="2" t="str">
        <f t="shared" si="3"/>
        <v/>
      </c>
    </row>
    <row r="111" spans="1:2" x14ac:dyDescent="0.2">
      <c r="A111" s="106" t="e">
        <f t="array" ref="A111">INDEX(MeterDetails[Meter No.],MATCH(0,COUNTIF($A$1:A110,MeterDetails[Meter No.]),0))</f>
        <v>#N/A</v>
      </c>
      <c r="B111" s="2" t="str">
        <f t="shared" si="3"/>
        <v/>
      </c>
    </row>
    <row r="112" spans="1:2" x14ac:dyDescent="0.2">
      <c r="A112" s="106" t="e">
        <f t="array" ref="A112">INDEX(MeterDetails[Meter No.],MATCH(0,COUNTIF($A$1:A111,MeterDetails[Meter No.]),0))</f>
        <v>#N/A</v>
      </c>
      <c r="B112" s="2" t="str">
        <f t="shared" si="3"/>
        <v/>
      </c>
    </row>
    <row r="113" spans="1:2" x14ac:dyDescent="0.2">
      <c r="A113" s="106" t="e">
        <f t="array" ref="A113">INDEX(MeterDetails[Meter No.],MATCH(0,COUNTIF($A$1:A112,MeterDetails[Meter No.]),0))</f>
        <v>#N/A</v>
      </c>
      <c r="B113" s="2" t="str">
        <f t="shared" si="3"/>
        <v/>
      </c>
    </row>
    <row r="114" spans="1:2" x14ac:dyDescent="0.2">
      <c r="A114" s="106" t="e">
        <f t="array" ref="A114">INDEX(MeterDetails[Meter No.],MATCH(0,COUNTIF($A$1:A113,MeterDetails[Meter No.]),0))</f>
        <v>#N/A</v>
      </c>
      <c r="B114" s="2" t="str">
        <f t="shared" si="3"/>
        <v/>
      </c>
    </row>
    <row r="115" spans="1:2" x14ac:dyDescent="0.2">
      <c r="A115" s="106" t="e">
        <f t="array" ref="A115">INDEX(MeterDetails[Meter No.],MATCH(0,COUNTIF($A$1:A114,MeterDetails[Meter No.]),0))</f>
        <v>#N/A</v>
      </c>
      <c r="B115" s="2" t="str">
        <f t="shared" si="3"/>
        <v/>
      </c>
    </row>
    <row r="116" spans="1:2" x14ac:dyDescent="0.2">
      <c r="A116" s="106" t="e">
        <f t="array" ref="A116">INDEX(MeterDetails[Meter No.],MATCH(0,COUNTIF($A$1:A115,MeterDetails[Meter No.]),0))</f>
        <v>#N/A</v>
      </c>
      <c r="B116" s="2" t="str">
        <f t="shared" si="3"/>
        <v/>
      </c>
    </row>
    <row r="117" spans="1:2" x14ac:dyDescent="0.2">
      <c r="A117" s="106" t="e">
        <f t="array" ref="A117">INDEX(MeterDetails[Meter No.],MATCH(0,COUNTIF($A$1:A116,MeterDetails[Meter No.]),0))</f>
        <v>#N/A</v>
      </c>
      <c r="B117" s="2" t="str">
        <f t="shared" si="3"/>
        <v/>
      </c>
    </row>
    <row r="118" spans="1:2" x14ac:dyDescent="0.2">
      <c r="A118" s="106" t="e">
        <f t="array" ref="A118">INDEX(MeterDetails[Meter No.],MATCH(0,COUNTIF($A$1:A117,MeterDetails[Meter No.]),0))</f>
        <v>#N/A</v>
      </c>
      <c r="B118" s="2" t="str">
        <f t="shared" si="3"/>
        <v/>
      </c>
    </row>
    <row r="119" spans="1:2" x14ac:dyDescent="0.2">
      <c r="A119" s="106" t="e">
        <f t="array" ref="A119">INDEX(MeterDetails[Meter No.],MATCH(0,COUNTIF($A$1:A118,MeterDetails[Meter No.]),0))</f>
        <v>#N/A</v>
      </c>
      <c r="B119" s="2" t="str">
        <f t="shared" si="3"/>
        <v/>
      </c>
    </row>
    <row r="120" spans="1:2" x14ac:dyDescent="0.2">
      <c r="A120" s="106" t="e">
        <f t="array" ref="A120">INDEX(MeterDetails[Meter No.],MATCH(0,COUNTIF($A$1:A119,MeterDetails[Meter No.]),0))</f>
        <v>#N/A</v>
      </c>
      <c r="B120" s="2" t="str">
        <f t="shared" si="3"/>
        <v/>
      </c>
    </row>
    <row r="121" spans="1:2" x14ac:dyDescent="0.2">
      <c r="A121" s="106" t="e">
        <f t="array" ref="A121">INDEX(MeterDetails[Meter No.],MATCH(0,COUNTIF($A$1:A120,MeterDetails[Meter No.]),0))</f>
        <v>#N/A</v>
      </c>
      <c r="B121" s="2" t="str">
        <f t="shared" si="3"/>
        <v/>
      </c>
    </row>
    <row r="122" spans="1:2" x14ac:dyDescent="0.2">
      <c r="A122" s="106" t="e">
        <f t="array" ref="A122">INDEX(MeterDetails[Meter No.],MATCH(0,COUNTIF($A$1:A121,MeterDetails[Meter No.]),0))</f>
        <v>#N/A</v>
      </c>
      <c r="B122" s="2" t="str">
        <f t="shared" si="3"/>
        <v/>
      </c>
    </row>
    <row r="123" spans="1:2" x14ac:dyDescent="0.2">
      <c r="A123" s="106" t="e">
        <f t="array" ref="A123">INDEX(MeterDetails[Meter No.],MATCH(0,COUNTIF($A$1:A122,MeterDetails[Meter No.]),0))</f>
        <v>#N/A</v>
      </c>
      <c r="B123" s="2" t="str">
        <f t="shared" si="3"/>
        <v/>
      </c>
    </row>
    <row r="124" spans="1:2" x14ac:dyDescent="0.2">
      <c r="A124" s="106" t="e">
        <f t="array" ref="A124">INDEX(MeterDetails[Meter No.],MATCH(0,COUNTIF($A$1:A123,MeterDetails[Meter No.]),0))</f>
        <v>#N/A</v>
      </c>
      <c r="B124" s="2" t="str">
        <f t="shared" si="3"/>
        <v/>
      </c>
    </row>
    <row r="125" spans="1:2" x14ac:dyDescent="0.2">
      <c r="A125" s="106" t="e">
        <f t="array" ref="A125">INDEX(MeterDetails[Meter No.],MATCH(0,COUNTIF($A$1:A124,MeterDetails[Meter No.]),0))</f>
        <v>#N/A</v>
      </c>
      <c r="B125" s="2" t="str">
        <f t="shared" si="3"/>
        <v/>
      </c>
    </row>
    <row r="126" spans="1:2" x14ac:dyDescent="0.2">
      <c r="A126" s="106" t="e">
        <f t="array" ref="A126">INDEX(MeterDetails[Meter No.],MATCH(0,COUNTIF($A$1:A125,MeterDetails[Meter No.]),0))</f>
        <v>#N/A</v>
      </c>
      <c r="B126" s="2" t="str">
        <f t="shared" si="3"/>
        <v/>
      </c>
    </row>
    <row r="127" spans="1:2" x14ac:dyDescent="0.2">
      <c r="A127" s="106" t="e">
        <f t="array" ref="A127">INDEX(MeterDetails[Meter No.],MATCH(0,COUNTIF($A$1:A126,MeterDetails[Meter No.]),0))</f>
        <v>#N/A</v>
      </c>
      <c r="B127" s="2" t="str">
        <f t="shared" si="3"/>
        <v/>
      </c>
    </row>
    <row r="128" spans="1:2" x14ac:dyDescent="0.2">
      <c r="A128" s="106" t="e">
        <f t="array" ref="A128">INDEX(MeterDetails[Meter No.],MATCH(0,COUNTIF($A$1:A127,MeterDetails[Meter No.]),0))</f>
        <v>#N/A</v>
      </c>
      <c r="B128" s="2" t="str">
        <f t="shared" si="3"/>
        <v/>
      </c>
    </row>
    <row r="129" spans="1:2" x14ac:dyDescent="0.2">
      <c r="A129" s="106" t="e">
        <f t="array" ref="A129">INDEX(MeterDetails[Meter No.],MATCH(0,COUNTIF($A$1:A128,MeterDetails[Meter No.]),0))</f>
        <v>#N/A</v>
      </c>
      <c r="B129" s="2" t="str">
        <f t="shared" si="3"/>
        <v/>
      </c>
    </row>
    <row r="130" spans="1:2" x14ac:dyDescent="0.2">
      <c r="A130" s="106" t="e">
        <f t="array" ref="A130">INDEX(MeterDetails[Meter No.],MATCH(0,COUNTIF($A$1:A129,MeterDetails[Meter No.]),0))</f>
        <v>#N/A</v>
      </c>
      <c r="B130" s="2" t="str">
        <f t="shared" ref="B130:B193" si="4">IF(NOT(ISNA(A130)),IF(A130&lt;&gt;0,A130,""),"")</f>
        <v/>
      </c>
    </row>
    <row r="131" spans="1:2" x14ac:dyDescent="0.2">
      <c r="A131" s="106" t="e">
        <f t="array" ref="A131">INDEX(MeterDetails[Meter No.],MATCH(0,COUNTIF($A$1:A130,MeterDetails[Meter No.]),0))</f>
        <v>#N/A</v>
      </c>
      <c r="B131" s="2" t="str">
        <f t="shared" si="4"/>
        <v/>
      </c>
    </row>
    <row r="132" spans="1:2" x14ac:dyDescent="0.2">
      <c r="A132" s="106" t="e">
        <f t="array" ref="A132">INDEX(MeterDetails[Meter No.],MATCH(0,COUNTIF($A$1:A131,MeterDetails[Meter No.]),0))</f>
        <v>#N/A</v>
      </c>
      <c r="B132" s="2" t="str">
        <f t="shared" si="4"/>
        <v/>
      </c>
    </row>
    <row r="133" spans="1:2" x14ac:dyDescent="0.2">
      <c r="A133" s="106" t="e">
        <f t="array" ref="A133">INDEX(MeterDetails[Meter No.],MATCH(0,COUNTIF($A$1:A132,MeterDetails[Meter No.]),0))</f>
        <v>#N/A</v>
      </c>
      <c r="B133" s="2" t="str">
        <f t="shared" si="4"/>
        <v/>
      </c>
    </row>
    <row r="134" spans="1:2" x14ac:dyDescent="0.2">
      <c r="A134" s="106" t="e">
        <f t="array" ref="A134">INDEX(MeterDetails[Meter No.],MATCH(0,COUNTIF($A$1:A133,MeterDetails[Meter No.]),0))</f>
        <v>#N/A</v>
      </c>
      <c r="B134" s="2" t="str">
        <f t="shared" si="4"/>
        <v/>
      </c>
    </row>
    <row r="135" spans="1:2" x14ac:dyDescent="0.2">
      <c r="A135" s="106" t="e">
        <f t="array" ref="A135">INDEX(MeterDetails[Meter No.],MATCH(0,COUNTIF($A$1:A134,MeterDetails[Meter No.]),0))</f>
        <v>#N/A</v>
      </c>
      <c r="B135" s="2" t="str">
        <f t="shared" si="4"/>
        <v/>
      </c>
    </row>
    <row r="136" spans="1:2" x14ac:dyDescent="0.2">
      <c r="A136" s="106" t="e">
        <f t="array" ref="A136">INDEX(MeterDetails[Meter No.],MATCH(0,COUNTIF($A$1:A135,MeterDetails[Meter No.]),0))</f>
        <v>#N/A</v>
      </c>
      <c r="B136" s="2" t="str">
        <f t="shared" si="4"/>
        <v/>
      </c>
    </row>
    <row r="137" spans="1:2" x14ac:dyDescent="0.2">
      <c r="A137" s="106" t="e">
        <f t="array" ref="A137">INDEX(MeterDetails[Meter No.],MATCH(0,COUNTIF($A$1:A136,MeterDetails[Meter No.]),0))</f>
        <v>#N/A</v>
      </c>
      <c r="B137" s="2" t="str">
        <f t="shared" si="4"/>
        <v/>
      </c>
    </row>
    <row r="138" spans="1:2" x14ac:dyDescent="0.2">
      <c r="A138" s="106" t="e">
        <f t="array" ref="A138">INDEX(MeterDetails[Meter No.],MATCH(0,COUNTIF($A$1:A137,MeterDetails[Meter No.]),0))</f>
        <v>#N/A</v>
      </c>
      <c r="B138" s="2" t="str">
        <f t="shared" si="4"/>
        <v/>
      </c>
    </row>
    <row r="139" spans="1:2" x14ac:dyDescent="0.2">
      <c r="A139" s="106" t="e">
        <f t="array" ref="A139">INDEX(MeterDetails[Meter No.],MATCH(0,COUNTIF($A$1:A138,MeterDetails[Meter No.]),0))</f>
        <v>#N/A</v>
      </c>
      <c r="B139" s="2" t="str">
        <f t="shared" si="4"/>
        <v/>
      </c>
    </row>
    <row r="140" spans="1:2" x14ac:dyDescent="0.2">
      <c r="A140" s="106" t="e">
        <f t="array" ref="A140">INDEX(MeterDetails[Meter No.],MATCH(0,COUNTIF($A$1:A139,MeterDetails[Meter No.]),0))</f>
        <v>#N/A</v>
      </c>
      <c r="B140" s="2" t="str">
        <f t="shared" si="4"/>
        <v/>
      </c>
    </row>
    <row r="141" spans="1:2" x14ac:dyDescent="0.2">
      <c r="A141" s="106" t="e">
        <f t="array" ref="A141">INDEX(MeterDetails[Meter No.],MATCH(0,COUNTIF($A$1:A140,MeterDetails[Meter No.]),0))</f>
        <v>#N/A</v>
      </c>
      <c r="B141" s="2" t="str">
        <f t="shared" si="4"/>
        <v/>
      </c>
    </row>
    <row r="142" spans="1:2" x14ac:dyDescent="0.2">
      <c r="A142" s="106" t="e">
        <f t="array" ref="A142">INDEX(MeterDetails[Meter No.],MATCH(0,COUNTIF($A$1:A141,MeterDetails[Meter No.]),0))</f>
        <v>#N/A</v>
      </c>
      <c r="B142" s="2" t="str">
        <f t="shared" si="4"/>
        <v/>
      </c>
    </row>
    <row r="143" spans="1:2" x14ac:dyDescent="0.2">
      <c r="A143" s="106" t="e">
        <f t="array" ref="A143">INDEX(MeterDetails[Meter No.],MATCH(0,COUNTIF($A$1:A142,MeterDetails[Meter No.]),0))</f>
        <v>#N/A</v>
      </c>
      <c r="B143" s="2" t="str">
        <f t="shared" si="4"/>
        <v/>
      </c>
    </row>
    <row r="144" spans="1:2" x14ac:dyDescent="0.2">
      <c r="A144" s="106" t="e">
        <f t="array" ref="A144">INDEX(MeterDetails[Meter No.],MATCH(0,COUNTIF($A$1:A143,MeterDetails[Meter No.]),0))</f>
        <v>#N/A</v>
      </c>
      <c r="B144" s="2" t="str">
        <f t="shared" si="4"/>
        <v/>
      </c>
    </row>
    <row r="145" spans="1:2" x14ac:dyDescent="0.2">
      <c r="A145" s="106" t="e">
        <f t="array" ref="A145">INDEX(MeterDetails[Meter No.],MATCH(0,COUNTIF($A$1:A144,MeterDetails[Meter No.]),0))</f>
        <v>#N/A</v>
      </c>
      <c r="B145" s="2" t="str">
        <f t="shared" si="4"/>
        <v/>
      </c>
    </row>
    <row r="146" spans="1:2" x14ac:dyDescent="0.2">
      <c r="A146" s="106" t="e">
        <f t="array" ref="A146">INDEX(MeterDetails[Meter No.],MATCH(0,COUNTIF($A$1:A145,MeterDetails[Meter No.]),0))</f>
        <v>#N/A</v>
      </c>
      <c r="B146" s="2" t="str">
        <f t="shared" si="4"/>
        <v/>
      </c>
    </row>
    <row r="147" spans="1:2" x14ac:dyDescent="0.2">
      <c r="A147" s="106" t="e">
        <f t="array" ref="A147">INDEX(MeterDetails[Meter No.],MATCH(0,COUNTIF($A$1:A146,MeterDetails[Meter No.]),0))</f>
        <v>#N/A</v>
      </c>
      <c r="B147" s="2" t="str">
        <f t="shared" si="4"/>
        <v/>
      </c>
    </row>
    <row r="148" spans="1:2" x14ac:dyDescent="0.2">
      <c r="A148" s="106" t="e">
        <f t="array" ref="A148">INDEX(MeterDetails[Meter No.],MATCH(0,COUNTIF($A$1:A147,MeterDetails[Meter No.]),0))</f>
        <v>#N/A</v>
      </c>
      <c r="B148" s="2" t="str">
        <f t="shared" si="4"/>
        <v/>
      </c>
    </row>
    <row r="149" spans="1:2" x14ac:dyDescent="0.2">
      <c r="A149" s="106" t="e">
        <f t="array" ref="A149">INDEX(MeterDetails[Meter No.],MATCH(0,COUNTIF($A$1:A148,MeterDetails[Meter No.]),0))</f>
        <v>#N/A</v>
      </c>
      <c r="B149" s="2" t="str">
        <f t="shared" si="4"/>
        <v/>
      </c>
    </row>
    <row r="150" spans="1:2" x14ac:dyDescent="0.2">
      <c r="A150" s="106" t="e">
        <f t="array" ref="A150">INDEX(MeterDetails[Meter No.],MATCH(0,COUNTIF($A$1:A149,MeterDetails[Meter No.]),0))</f>
        <v>#N/A</v>
      </c>
      <c r="B150" s="2" t="str">
        <f t="shared" si="4"/>
        <v/>
      </c>
    </row>
    <row r="151" spans="1:2" x14ac:dyDescent="0.2">
      <c r="A151" s="106" t="e">
        <f t="array" ref="A151">INDEX(MeterDetails[Meter No.],MATCH(0,COUNTIF($A$1:A150,MeterDetails[Meter No.]),0))</f>
        <v>#N/A</v>
      </c>
      <c r="B151" s="2" t="str">
        <f t="shared" si="4"/>
        <v/>
      </c>
    </row>
    <row r="152" spans="1:2" x14ac:dyDescent="0.2">
      <c r="A152" s="106" t="e">
        <f t="array" ref="A152">INDEX(MeterDetails[Meter No.],MATCH(0,COUNTIF($A$1:A151,MeterDetails[Meter No.]),0))</f>
        <v>#N/A</v>
      </c>
      <c r="B152" s="2" t="str">
        <f t="shared" si="4"/>
        <v/>
      </c>
    </row>
    <row r="153" spans="1:2" x14ac:dyDescent="0.2">
      <c r="A153" s="106" t="e">
        <f t="array" ref="A153">INDEX(MeterDetails[Meter No.],MATCH(0,COUNTIF($A$1:A152,MeterDetails[Meter No.]),0))</f>
        <v>#N/A</v>
      </c>
      <c r="B153" s="2" t="str">
        <f t="shared" si="4"/>
        <v/>
      </c>
    </row>
    <row r="154" spans="1:2" x14ac:dyDescent="0.2">
      <c r="A154" s="106" t="e">
        <f t="array" ref="A154">INDEX(MeterDetails[Meter No.],MATCH(0,COUNTIF($A$1:A153,MeterDetails[Meter No.]),0))</f>
        <v>#N/A</v>
      </c>
      <c r="B154" s="2" t="str">
        <f t="shared" si="4"/>
        <v/>
      </c>
    </row>
    <row r="155" spans="1:2" x14ac:dyDescent="0.2">
      <c r="A155" s="106" t="e">
        <f t="array" ref="A155">INDEX(MeterDetails[Meter No.],MATCH(0,COUNTIF($A$1:A154,MeterDetails[Meter No.]),0))</f>
        <v>#N/A</v>
      </c>
      <c r="B155" s="2" t="str">
        <f t="shared" si="4"/>
        <v/>
      </c>
    </row>
    <row r="156" spans="1:2" x14ac:dyDescent="0.2">
      <c r="A156" s="106" t="e">
        <f t="array" ref="A156">INDEX(MeterDetails[Meter No.],MATCH(0,COUNTIF($A$1:A155,MeterDetails[Meter No.]),0))</f>
        <v>#N/A</v>
      </c>
      <c r="B156" s="2" t="str">
        <f t="shared" si="4"/>
        <v/>
      </c>
    </row>
    <row r="157" spans="1:2" x14ac:dyDescent="0.2">
      <c r="A157" s="106" t="e">
        <f t="array" ref="A157">INDEX(MeterDetails[Meter No.],MATCH(0,COUNTIF($A$1:A156,MeterDetails[Meter No.]),0))</f>
        <v>#N/A</v>
      </c>
      <c r="B157" s="2" t="str">
        <f t="shared" si="4"/>
        <v/>
      </c>
    </row>
    <row r="158" spans="1:2" x14ac:dyDescent="0.2">
      <c r="A158" s="106" t="e">
        <f t="array" ref="A158">INDEX(MeterDetails[Meter No.],MATCH(0,COUNTIF($A$1:A157,MeterDetails[Meter No.]),0))</f>
        <v>#N/A</v>
      </c>
      <c r="B158" s="2" t="str">
        <f t="shared" si="4"/>
        <v/>
      </c>
    </row>
    <row r="159" spans="1:2" x14ac:dyDescent="0.2">
      <c r="A159" s="106" t="e">
        <f t="array" ref="A159">INDEX(MeterDetails[Meter No.],MATCH(0,COUNTIF($A$1:A158,MeterDetails[Meter No.]),0))</f>
        <v>#N/A</v>
      </c>
      <c r="B159" s="2" t="str">
        <f t="shared" si="4"/>
        <v/>
      </c>
    </row>
    <row r="160" spans="1:2" x14ac:dyDescent="0.2">
      <c r="A160" s="106" t="e">
        <f t="array" ref="A160">INDEX(MeterDetails[Meter No.],MATCH(0,COUNTIF($A$1:A159,MeterDetails[Meter No.]),0))</f>
        <v>#N/A</v>
      </c>
      <c r="B160" s="2" t="str">
        <f t="shared" si="4"/>
        <v/>
      </c>
    </row>
    <row r="161" spans="1:2" x14ac:dyDescent="0.2">
      <c r="A161" s="106" t="e">
        <f t="array" ref="A161">INDEX(MeterDetails[Meter No.],MATCH(0,COUNTIF($A$1:A160,MeterDetails[Meter No.]),0))</f>
        <v>#N/A</v>
      </c>
      <c r="B161" s="2" t="str">
        <f t="shared" si="4"/>
        <v/>
      </c>
    </row>
    <row r="162" spans="1:2" x14ac:dyDescent="0.2">
      <c r="A162" s="106" t="e">
        <f t="array" ref="A162">INDEX(MeterDetails[Meter No.],MATCH(0,COUNTIF($A$1:A161,MeterDetails[Meter No.]),0))</f>
        <v>#N/A</v>
      </c>
      <c r="B162" s="2" t="str">
        <f t="shared" si="4"/>
        <v/>
      </c>
    </row>
    <row r="163" spans="1:2" x14ac:dyDescent="0.2">
      <c r="A163" s="106" t="e">
        <f t="array" ref="A163">INDEX(MeterDetails[Meter No.],MATCH(0,COUNTIF($A$1:A162,MeterDetails[Meter No.]),0))</f>
        <v>#N/A</v>
      </c>
      <c r="B163" s="2" t="str">
        <f t="shared" si="4"/>
        <v/>
      </c>
    </row>
    <row r="164" spans="1:2" x14ac:dyDescent="0.2">
      <c r="A164" s="106" t="e">
        <f t="array" ref="A164">INDEX(MeterDetails[Meter No.],MATCH(0,COUNTIF($A$1:A163,MeterDetails[Meter No.]),0))</f>
        <v>#N/A</v>
      </c>
      <c r="B164" s="2" t="str">
        <f t="shared" si="4"/>
        <v/>
      </c>
    </row>
    <row r="165" spans="1:2" x14ac:dyDescent="0.2">
      <c r="A165" s="106" t="e">
        <f t="array" ref="A165">INDEX(MeterDetails[Meter No.],MATCH(0,COUNTIF($A$1:A164,MeterDetails[Meter No.]),0))</f>
        <v>#N/A</v>
      </c>
      <c r="B165" s="2" t="str">
        <f t="shared" si="4"/>
        <v/>
      </c>
    </row>
    <row r="166" spans="1:2" x14ac:dyDescent="0.2">
      <c r="A166" s="106" t="e">
        <f t="array" ref="A166">INDEX(MeterDetails[Meter No.],MATCH(0,COUNTIF($A$1:A165,MeterDetails[Meter No.]),0))</f>
        <v>#N/A</v>
      </c>
      <c r="B166" s="2" t="str">
        <f t="shared" si="4"/>
        <v/>
      </c>
    </row>
    <row r="167" spans="1:2" x14ac:dyDescent="0.2">
      <c r="A167" s="106" t="e">
        <f t="array" ref="A167">INDEX(MeterDetails[Meter No.],MATCH(0,COUNTIF($A$1:A166,MeterDetails[Meter No.]),0))</f>
        <v>#N/A</v>
      </c>
      <c r="B167" s="2" t="str">
        <f t="shared" si="4"/>
        <v/>
      </c>
    </row>
    <row r="168" spans="1:2" x14ac:dyDescent="0.2">
      <c r="A168" s="106" t="e">
        <f t="array" ref="A168">INDEX(MeterDetails[Meter No.],MATCH(0,COUNTIF($A$1:A167,MeterDetails[Meter No.]),0))</f>
        <v>#N/A</v>
      </c>
      <c r="B168" s="2" t="str">
        <f t="shared" si="4"/>
        <v/>
      </c>
    </row>
    <row r="169" spans="1:2" x14ac:dyDescent="0.2">
      <c r="A169" s="106" t="e">
        <f t="array" ref="A169">INDEX(MeterDetails[Meter No.],MATCH(0,COUNTIF($A$1:A168,MeterDetails[Meter No.]),0))</f>
        <v>#N/A</v>
      </c>
      <c r="B169" s="2" t="str">
        <f t="shared" si="4"/>
        <v/>
      </c>
    </row>
    <row r="170" spans="1:2" x14ac:dyDescent="0.2">
      <c r="A170" s="106" t="e">
        <f t="array" ref="A170">INDEX(MeterDetails[Meter No.],MATCH(0,COUNTIF($A$1:A169,MeterDetails[Meter No.]),0))</f>
        <v>#N/A</v>
      </c>
      <c r="B170" s="2" t="str">
        <f t="shared" si="4"/>
        <v/>
      </c>
    </row>
    <row r="171" spans="1:2" x14ac:dyDescent="0.2">
      <c r="A171" s="106" t="e">
        <f t="array" ref="A171">INDEX(MeterDetails[Meter No.],MATCH(0,COUNTIF($A$1:A170,MeterDetails[Meter No.]),0))</f>
        <v>#N/A</v>
      </c>
      <c r="B171" s="2" t="str">
        <f t="shared" si="4"/>
        <v/>
      </c>
    </row>
    <row r="172" spans="1:2" x14ac:dyDescent="0.2">
      <c r="A172" s="106" t="e">
        <f t="array" ref="A172">INDEX(MeterDetails[Meter No.],MATCH(0,COUNTIF($A$1:A171,MeterDetails[Meter No.]),0))</f>
        <v>#N/A</v>
      </c>
      <c r="B172" s="2" t="str">
        <f t="shared" si="4"/>
        <v/>
      </c>
    </row>
    <row r="173" spans="1:2" x14ac:dyDescent="0.2">
      <c r="A173" s="106" t="e">
        <f t="array" ref="A173">INDEX(MeterDetails[Meter No.],MATCH(0,COUNTIF($A$1:A172,MeterDetails[Meter No.]),0))</f>
        <v>#N/A</v>
      </c>
      <c r="B173" s="2" t="str">
        <f t="shared" si="4"/>
        <v/>
      </c>
    </row>
    <row r="174" spans="1:2" x14ac:dyDescent="0.2">
      <c r="A174" s="106" t="e">
        <f t="array" ref="A174">INDEX(MeterDetails[Meter No.],MATCH(0,COUNTIF($A$1:A173,MeterDetails[Meter No.]),0))</f>
        <v>#N/A</v>
      </c>
      <c r="B174" s="2" t="str">
        <f t="shared" si="4"/>
        <v/>
      </c>
    </row>
    <row r="175" spans="1:2" x14ac:dyDescent="0.2">
      <c r="A175" s="106" t="e">
        <f t="array" ref="A175">INDEX(MeterDetails[Meter No.],MATCH(0,COUNTIF($A$1:A174,MeterDetails[Meter No.]),0))</f>
        <v>#N/A</v>
      </c>
      <c r="B175" s="2" t="str">
        <f t="shared" si="4"/>
        <v/>
      </c>
    </row>
    <row r="176" spans="1:2" x14ac:dyDescent="0.2">
      <c r="A176" s="106" t="e">
        <f t="array" ref="A176">INDEX(MeterDetails[Meter No.],MATCH(0,COUNTIF($A$1:A175,MeterDetails[Meter No.]),0))</f>
        <v>#N/A</v>
      </c>
      <c r="B176" s="2" t="str">
        <f t="shared" si="4"/>
        <v/>
      </c>
    </row>
    <row r="177" spans="1:2" x14ac:dyDescent="0.2">
      <c r="A177" s="106" t="e">
        <f t="array" ref="A177">INDEX(MeterDetails[Meter No.],MATCH(0,COUNTIF($A$1:A176,MeterDetails[Meter No.]),0))</f>
        <v>#N/A</v>
      </c>
      <c r="B177" s="2" t="str">
        <f t="shared" si="4"/>
        <v/>
      </c>
    </row>
    <row r="178" spans="1:2" x14ac:dyDescent="0.2">
      <c r="A178" s="106" t="e">
        <f t="array" ref="A178">INDEX(MeterDetails[Meter No.],MATCH(0,COUNTIF($A$1:A177,MeterDetails[Meter No.]),0))</f>
        <v>#N/A</v>
      </c>
      <c r="B178" s="2" t="str">
        <f t="shared" si="4"/>
        <v/>
      </c>
    </row>
    <row r="179" spans="1:2" x14ac:dyDescent="0.2">
      <c r="A179" s="106" t="e">
        <f t="array" ref="A179">INDEX(MeterDetails[Meter No.],MATCH(0,COUNTIF($A$1:A178,MeterDetails[Meter No.]),0))</f>
        <v>#N/A</v>
      </c>
      <c r="B179" s="2" t="str">
        <f t="shared" si="4"/>
        <v/>
      </c>
    </row>
    <row r="180" spans="1:2" x14ac:dyDescent="0.2">
      <c r="A180" s="106" t="e">
        <f t="array" ref="A180">INDEX(MeterDetails[Meter No.],MATCH(0,COUNTIF($A$1:A179,MeterDetails[Meter No.]),0))</f>
        <v>#N/A</v>
      </c>
      <c r="B180" s="2" t="str">
        <f t="shared" si="4"/>
        <v/>
      </c>
    </row>
    <row r="181" spans="1:2" x14ac:dyDescent="0.2">
      <c r="A181" s="106" t="e">
        <f t="array" ref="A181">INDEX(MeterDetails[Meter No.],MATCH(0,COUNTIF($A$1:A180,MeterDetails[Meter No.]),0))</f>
        <v>#N/A</v>
      </c>
      <c r="B181" s="2" t="str">
        <f t="shared" si="4"/>
        <v/>
      </c>
    </row>
    <row r="182" spans="1:2" x14ac:dyDescent="0.2">
      <c r="A182" s="106" t="e">
        <f t="array" ref="A182">INDEX(MeterDetails[Meter No.],MATCH(0,COUNTIF($A$1:A181,MeterDetails[Meter No.]),0))</f>
        <v>#N/A</v>
      </c>
      <c r="B182" s="2" t="str">
        <f t="shared" si="4"/>
        <v/>
      </c>
    </row>
    <row r="183" spans="1:2" x14ac:dyDescent="0.2">
      <c r="A183" s="106" t="e">
        <f t="array" ref="A183">INDEX(MeterDetails[Meter No.],MATCH(0,COUNTIF($A$1:A182,MeterDetails[Meter No.]),0))</f>
        <v>#N/A</v>
      </c>
      <c r="B183" s="2" t="str">
        <f t="shared" si="4"/>
        <v/>
      </c>
    </row>
    <row r="184" spans="1:2" x14ac:dyDescent="0.2">
      <c r="A184" s="106" t="e">
        <f t="array" ref="A184">INDEX(MeterDetails[Meter No.],MATCH(0,COUNTIF($A$1:A183,MeterDetails[Meter No.]),0))</f>
        <v>#N/A</v>
      </c>
      <c r="B184" s="2" t="str">
        <f t="shared" si="4"/>
        <v/>
      </c>
    </row>
    <row r="185" spans="1:2" x14ac:dyDescent="0.2">
      <c r="A185" s="106" t="e">
        <f t="array" ref="A185">INDEX(MeterDetails[Meter No.],MATCH(0,COUNTIF($A$1:A184,MeterDetails[Meter No.]),0))</f>
        <v>#N/A</v>
      </c>
      <c r="B185" s="2" t="str">
        <f t="shared" si="4"/>
        <v/>
      </c>
    </row>
    <row r="186" spans="1:2" x14ac:dyDescent="0.2">
      <c r="A186" s="106" t="e">
        <f t="array" ref="A186">INDEX(MeterDetails[Meter No.],MATCH(0,COUNTIF($A$1:A185,MeterDetails[Meter No.]),0))</f>
        <v>#N/A</v>
      </c>
      <c r="B186" s="2" t="str">
        <f t="shared" si="4"/>
        <v/>
      </c>
    </row>
    <row r="187" spans="1:2" x14ac:dyDescent="0.2">
      <c r="A187" s="106" t="e">
        <f t="array" ref="A187">INDEX(MeterDetails[Meter No.],MATCH(0,COUNTIF($A$1:A186,MeterDetails[Meter No.]),0))</f>
        <v>#N/A</v>
      </c>
      <c r="B187" s="2" t="str">
        <f t="shared" si="4"/>
        <v/>
      </c>
    </row>
    <row r="188" spans="1:2" x14ac:dyDescent="0.2">
      <c r="A188" s="106" t="e">
        <f t="array" ref="A188">INDEX(MeterDetails[Meter No.],MATCH(0,COUNTIF($A$1:A187,MeterDetails[Meter No.]),0))</f>
        <v>#N/A</v>
      </c>
      <c r="B188" s="2" t="str">
        <f t="shared" si="4"/>
        <v/>
      </c>
    </row>
    <row r="189" spans="1:2" x14ac:dyDescent="0.2">
      <c r="A189" s="106" t="e">
        <f t="array" ref="A189">INDEX(MeterDetails[Meter No.],MATCH(0,COUNTIF($A$1:A188,MeterDetails[Meter No.]),0))</f>
        <v>#N/A</v>
      </c>
      <c r="B189" s="2" t="str">
        <f t="shared" si="4"/>
        <v/>
      </c>
    </row>
    <row r="190" spans="1:2" x14ac:dyDescent="0.2">
      <c r="A190" s="106" t="e">
        <f t="array" ref="A190">INDEX(MeterDetails[Meter No.],MATCH(0,COUNTIF($A$1:A189,MeterDetails[Meter No.]),0))</f>
        <v>#N/A</v>
      </c>
      <c r="B190" s="2" t="str">
        <f t="shared" si="4"/>
        <v/>
      </c>
    </row>
    <row r="191" spans="1:2" x14ac:dyDescent="0.2">
      <c r="A191" s="106" t="e">
        <f t="array" ref="A191">INDEX(MeterDetails[Meter No.],MATCH(0,COUNTIF($A$1:A190,MeterDetails[Meter No.]),0))</f>
        <v>#N/A</v>
      </c>
      <c r="B191" s="2" t="str">
        <f t="shared" si="4"/>
        <v/>
      </c>
    </row>
    <row r="192" spans="1:2" x14ac:dyDescent="0.2">
      <c r="A192" s="106" t="e">
        <f t="array" ref="A192">INDEX(MeterDetails[Meter No.],MATCH(0,COUNTIF($A$1:A191,MeterDetails[Meter No.]),0))</f>
        <v>#N/A</v>
      </c>
      <c r="B192" s="2" t="str">
        <f t="shared" si="4"/>
        <v/>
      </c>
    </row>
    <row r="193" spans="1:2" x14ac:dyDescent="0.2">
      <c r="A193" s="106" t="e">
        <f t="array" ref="A193">INDEX(MeterDetails[Meter No.],MATCH(0,COUNTIF($A$1:A192,MeterDetails[Meter No.]),0))</f>
        <v>#N/A</v>
      </c>
      <c r="B193" s="2" t="str">
        <f t="shared" si="4"/>
        <v/>
      </c>
    </row>
    <row r="194" spans="1:2" x14ac:dyDescent="0.2">
      <c r="A194" s="106" t="e">
        <f t="array" ref="A194">INDEX(MeterDetails[Meter No.],MATCH(0,COUNTIF($A$1:A193,MeterDetails[Meter No.]),0))</f>
        <v>#N/A</v>
      </c>
      <c r="B194" s="2" t="str">
        <f t="shared" ref="B194:B257" si="5">IF(NOT(ISNA(A194)),IF(A194&lt;&gt;0,A194,""),"")</f>
        <v/>
      </c>
    </row>
    <row r="195" spans="1:2" x14ac:dyDescent="0.2">
      <c r="A195" s="106" t="e">
        <f t="array" ref="A195">INDEX(MeterDetails[Meter No.],MATCH(0,COUNTIF($A$1:A194,MeterDetails[Meter No.]),0))</f>
        <v>#N/A</v>
      </c>
      <c r="B195" s="2" t="str">
        <f t="shared" si="5"/>
        <v/>
      </c>
    </row>
    <row r="196" spans="1:2" x14ac:dyDescent="0.2">
      <c r="A196" s="106" t="e">
        <f t="array" ref="A196">INDEX(MeterDetails[Meter No.],MATCH(0,COUNTIF($A$1:A195,MeterDetails[Meter No.]),0))</f>
        <v>#N/A</v>
      </c>
      <c r="B196" s="2" t="str">
        <f t="shared" si="5"/>
        <v/>
      </c>
    </row>
    <row r="197" spans="1:2" x14ac:dyDescent="0.2">
      <c r="A197" s="106" t="e">
        <f t="array" ref="A197">INDEX(MeterDetails[Meter No.],MATCH(0,COUNTIF($A$1:A196,MeterDetails[Meter No.]),0))</f>
        <v>#N/A</v>
      </c>
      <c r="B197" s="2" t="str">
        <f t="shared" si="5"/>
        <v/>
      </c>
    </row>
    <row r="198" spans="1:2" x14ac:dyDescent="0.2">
      <c r="A198" s="106" t="e">
        <f t="array" ref="A198">INDEX(MeterDetails[Meter No.],MATCH(0,COUNTIF($A$1:A197,MeterDetails[Meter No.]),0))</f>
        <v>#N/A</v>
      </c>
      <c r="B198" s="2" t="str">
        <f t="shared" si="5"/>
        <v/>
      </c>
    </row>
    <row r="199" spans="1:2" x14ac:dyDescent="0.2">
      <c r="A199" s="106" t="e">
        <f t="array" ref="A199">INDEX(MeterDetails[Meter No.],MATCH(0,COUNTIF($A$1:A198,MeterDetails[Meter No.]),0))</f>
        <v>#N/A</v>
      </c>
      <c r="B199" s="2" t="str">
        <f t="shared" si="5"/>
        <v/>
      </c>
    </row>
    <row r="200" spans="1:2" x14ac:dyDescent="0.2">
      <c r="A200" s="106" t="e">
        <f t="array" ref="A200">INDEX(MeterDetails[Meter No.],MATCH(0,COUNTIF($A$1:A199,MeterDetails[Meter No.]),0))</f>
        <v>#N/A</v>
      </c>
      <c r="B200" s="2" t="str">
        <f t="shared" si="5"/>
        <v/>
      </c>
    </row>
    <row r="201" spans="1:2" x14ac:dyDescent="0.2">
      <c r="A201" s="106" t="e">
        <f t="array" ref="A201">INDEX(MeterDetails[Meter No.],MATCH(0,COUNTIF($A$1:A200,MeterDetails[Meter No.]),0))</f>
        <v>#N/A</v>
      </c>
      <c r="B201" s="2" t="str">
        <f t="shared" si="5"/>
        <v/>
      </c>
    </row>
    <row r="202" spans="1:2" x14ac:dyDescent="0.2">
      <c r="A202" s="106" t="e">
        <f t="array" ref="A202">INDEX(MeterDetails[Meter No.],MATCH(0,COUNTIF($A$1:A201,MeterDetails[Meter No.]),0))</f>
        <v>#N/A</v>
      </c>
      <c r="B202" s="2" t="str">
        <f t="shared" si="5"/>
        <v/>
      </c>
    </row>
    <row r="203" spans="1:2" x14ac:dyDescent="0.2">
      <c r="A203" s="106" t="e">
        <f t="array" ref="A203">INDEX(MeterDetails[Meter No.],MATCH(0,COUNTIF($A$1:A202,MeterDetails[Meter No.]),0))</f>
        <v>#N/A</v>
      </c>
      <c r="B203" s="2" t="str">
        <f t="shared" si="5"/>
        <v/>
      </c>
    </row>
    <row r="204" spans="1:2" x14ac:dyDescent="0.2">
      <c r="A204" s="106" t="e">
        <f t="array" ref="A204">INDEX(MeterDetails[Meter No.],MATCH(0,COUNTIF($A$1:A203,MeterDetails[Meter No.]),0))</f>
        <v>#N/A</v>
      </c>
      <c r="B204" s="2" t="str">
        <f t="shared" si="5"/>
        <v/>
      </c>
    </row>
    <row r="205" spans="1:2" x14ac:dyDescent="0.2">
      <c r="A205" s="106" t="e">
        <f t="array" ref="A205">INDEX(MeterDetails[Meter No.],MATCH(0,COUNTIF($A$1:A204,MeterDetails[Meter No.]),0))</f>
        <v>#N/A</v>
      </c>
      <c r="B205" s="2" t="str">
        <f t="shared" si="5"/>
        <v/>
      </c>
    </row>
    <row r="206" spans="1:2" x14ac:dyDescent="0.2">
      <c r="A206" s="106" t="e">
        <f t="array" ref="A206">INDEX(MeterDetails[Meter No.],MATCH(0,COUNTIF($A$1:A205,MeterDetails[Meter No.]),0))</f>
        <v>#N/A</v>
      </c>
      <c r="B206" s="2" t="str">
        <f t="shared" si="5"/>
        <v/>
      </c>
    </row>
    <row r="207" spans="1:2" x14ac:dyDescent="0.2">
      <c r="A207" s="106" t="e">
        <f t="array" ref="A207">INDEX(MeterDetails[Meter No.],MATCH(0,COUNTIF($A$1:A206,MeterDetails[Meter No.]),0))</f>
        <v>#N/A</v>
      </c>
      <c r="B207" s="2" t="str">
        <f t="shared" si="5"/>
        <v/>
      </c>
    </row>
    <row r="208" spans="1:2" x14ac:dyDescent="0.2">
      <c r="A208" s="106" t="e">
        <f t="array" ref="A208">INDEX(MeterDetails[Meter No.],MATCH(0,COUNTIF($A$1:A207,MeterDetails[Meter No.]),0))</f>
        <v>#N/A</v>
      </c>
      <c r="B208" s="2" t="str">
        <f t="shared" si="5"/>
        <v/>
      </c>
    </row>
    <row r="209" spans="1:2" x14ac:dyDescent="0.2">
      <c r="A209" s="106" t="e">
        <f t="array" ref="A209">INDEX(MeterDetails[Meter No.],MATCH(0,COUNTIF($A$1:A208,MeterDetails[Meter No.]),0))</f>
        <v>#N/A</v>
      </c>
      <c r="B209" s="2" t="str">
        <f t="shared" si="5"/>
        <v/>
      </c>
    </row>
    <row r="210" spans="1:2" x14ac:dyDescent="0.2">
      <c r="A210" s="106" t="e">
        <f t="array" ref="A210">INDEX(MeterDetails[Meter No.],MATCH(0,COUNTIF($A$1:A209,MeterDetails[Meter No.]),0))</f>
        <v>#N/A</v>
      </c>
      <c r="B210" s="2" t="str">
        <f t="shared" si="5"/>
        <v/>
      </c>
    </row>
    <row r="211" spans="1:2" x14ac:dyDescent="0.2">
      <c r="A211" s="106" t="e">
        <f t="array" ref="A211">INDEX(MeterDetails[Meter No.],MATCH(0,COUNTIF($A$1:A210,MeterDetails[Meter No.]),0))</f>
        <v>#N/A</v>
      </c>
      <c r="B211" s="2" t="str">
        <f t="shared" si="5"/>
        <v/>
      </c>
    </row>
    <row r="212" spans="1:2" x14ac:dyDescent="0.2">
      <c r="A212" s="106" t="e">
        <f t="array" ref="A212">INDEX(MeterDetails[Meter No.],MATCH(0,COUNTIF($A$1:A211,MeterDetails[Meter No.]),0))</f>
        <v>#N/A</v>
      </c>
      <c r="B212" s="2" t="str">
        <f t="shared" si="5"/>
        <v/>
      </c>
    </row>
    <row r="213" spans="1:2" x14ac:dyDescent="0.2">
      <c r="A213" s="106" t="e">
        <f t="array" ref="A213">INDEX(MeterDetails[Meter No.],MATCH(0,COUNTIF($A$1:A212,MeterDetails[Meter No.]),0))</f>
        <v>#N/A</v>
      </c>
      <c r="B213" s="2" t="str">
        <f t="shared" si="5"/>
        <v/>
      </c>
    </row>
    <row r="214" spans="1:2" x14ac:dyDescent="0.2">
      <c r="A214" s="106" t="e">
        <f t="array" ref="A214">INDEX(MeterDetails[Meter No.],MATCH(0,COUNTIF($A$1:A213,MeterDetails[Meter No.]),0))</f>
        <v>#N/A</v>
      </c>
      <c r="B214" s="2" t="str">
        <f t="shared" si="5"/>
        <v/>
      </c>
    </row>
    <row r="215" spans="1:2" x14ac:dyDescent="0.2">
      <c r="A215" s="106" t="e">
        <f t="array" ref="A215">INDEX(MeterDetails[Meter No.],MATCH(0,COUNTIF($A$1:A214,MeterDetails[Meter No.]),0))</f>
        <v>#N/A</v>
      </c>
      <c r="B215" s="2" t="str">
        <f t="shared" si="5"/>
        <v/>
      </c>
    </row>
    <row r="216" spans="1:2" x14ac:dyDescent="0.2">
      <c r="A216" s="106" t="e">
        <f t="array" ref="A216">INDEX(MeterDetails[Meter No.],MATCH(0,COUNTIF($A$1:A215,MeterDetails[Meter No.]),0))</f>
        <v>#N/A</v>
      </c>
      <c r="B216" s="2" t="str">
        <f t="shared" si="5"/>
        <v/>
      </c>
    </row>
    <row r="217" spans="1:2" x14ac:dyDescent="0.2">
      <c r="A217" s="106" t="e">
        <f t="array" ref="A217">INDEX(MeterDetails[Meter No.],MATCH(0,COUNTIF($A$1:A216,MeterDetails[Meter No.]),0))</f>
        <v>#N/A</v>
      </c>
      <c r="B217" s="2" t="str">
        <f t="shared" si="5"/>
        <v/>
      </c>
    </row>
    <row r="218" spans="1:2" x14ac:dyDescent="0.2">
      <c r="A218" s="106" t="e">
        <f t="array" ref="A218">INDEX(MeterDetails[Meter No.],MATCH(0,COUNTIF($A$1:A217,MeterDetails[Meter No.]),0))</f>
        <v>#N/A</v>
      </c>
      <c r="B218" s="2" t="str">
        <f t="shared" si="5"/>
        <v/>
      </c>
    </row>
    <row r="219" spans="1:2" x14ac:dyDescent="0.2">
      <c r="A219" s="106" t="e">
        <f t="array" ref="A219">INDEX(MeterDetails[Meter No.],MATCH(0,COUNTIF($A$1:A218,MeterDetails[Meter No.]),0))</f>
        <v>#N/A</v>
      </c>
      <c r="B219" s="2" t="str">
        <f t="shared" si="5"/>
        <v/>
      </c>
    </row>
    <row r="220" spans="1:2" x14ac:dyDescent="0.2">
      <c r="A220" s="106" t="e">
        <f t="array" ref="A220">INDEX(MeterDetails[Meter No.],MATCH(0,COUNTIF($A$1:A219,MeterDetails[Meter No.]),0))</f>
        <v>#N/A</v>
      </c>
      <c r="B220" s="2" t="str">
        <f t="shared" si="5"/>
        <v/>
      </c>
    </row>
    <row r="221" spans="1:2" x14ac:dyDescent="0.2">
      <c r="A221" s="106" t="e">
        <f t="array" ref="A221">INDEX(MeterDetails[Meter No.],MATCH(0,COUNTIF($A$1:A220,MeterDetails[Meter No.]),0))</f>
        <v>#N/A</v>
      </c>
      <c r="B221" s="2" t="str">
        <f t="shared" si="5"/>
        <v/>
      </c>
    </row>
    <row r="222" spans="1:2" x14ac:dyDescent="0.2">
      <c r="A222" s="106" t="e">
        <f t="array" ref="A222">INDEX(MeterDetails[Meter No.],MATCH(0,COUNTIF($A$1:A221,MeterDetails[Meter No.]),0))</f>
        <v>#N/A</v>
      </c>
      <c r="B222" s="2" t="str">
        <f t="shared" si="5"/>
        <v/>
      </c>
    </row>
    <row r="223" spans="1:2" x14ac:dyDescent="0.2">
      <c r="A223" s="106" t="e">
        <f t="array" ref="A223">INDEX(MeterDetails[Meter No.],MATCH(0,COUNTIF($A$1:A222,MeterDetails[Meter No.]),0))</f>
        <v>#N/A</v>
      </c>
      <c r="B223" s="2" t="str">
        <f t="shared" si="5"/>
        <v/>
      </c>
    </row>
    <row r="224" spans="1:2" x14ac:dyDescent="0.2">
      <c r="A224" s="106" t="e">
        <f t="array" ref="A224">INDEX(MeterDetails[Meter No.],MATCH(0,COUNTIF($A$1:A223,MeterDetails[Meter No.]),0))</f>
        <v>#N/A</v>
      </c>
      <c r="B224" s="2" t="str">
        <f t="shared" si="5"/>
        <v/>
      </c>
    </row>
    <row r="225" spans="1:2" x14ac:dyDescent="0.2">
      <c r="A225" s="106" t="e">
        <f t="array" ref="A225">INDEX(MeterDetails[Meter No.],MATCH(0,COUNTIF($A$1:A224,MeterDetails[Meter No.]),0))</f>
        <v>#N/A</v>
      </c>
      <c r="B225" s="2" t="str">
        <f t="shared" si="5"/>
        <v/>
      </c>
    </row>
    <row r="226" spans="1:2" x14ac:dyDescent="0.2">
      <c r="A226" s="106" t="e">
        <f t="array" ref="A226">INDEX(MeterDetails[Meter No.],MATCH(0,COUNTIF($A$1:A225,MeterDetails[Meter No.]),0))</f>
        <v>#N/A</v>
      </c>
      <c r="B226" s="2" t="str">
        <f t="shared" si="5"/>
        <v/>
      </c>
    </row>
    <row r="227" spans="1:2" x14ac:dyDescent="0.2">
      <c r="A227" s="106" t="e">
        <f t="array" ref="A227">INDEX(MeterDetails[Meter No.],MATCH(0,COUNTIF($A$1:A226,MeterDetails[Meter No.]),0))</f>
        <v>#N/A</v>
      </c>
      <c r="B227" s="2" t="str">
        <f t="shared" si="5"/>
        <v/>
      </c>
    </row>
    <row r="228" spans="1:2" x14ac:dyDescent="0.2">
      <c r="A228" s="106" t="e">
        <f t="array" ref="A228">INDEX(MeterDetails[Meter No.],MATCH(0,COUNTIF($A$1:A227,MeterDetails[Meter No.]),0))</f>
        <v>#N/A</v>
      </c>
      <c r="B228" s="2" t="str">
        <f t="shared" si="5"/>
        <v/>
      </c>
    </row>
    <row r="229" spans="1:2" x14ac:dyDescent="0.2">
      <c r="A229" s="106" t="e">
        <f t="array" ref="A229">INDEX(MeterDetails[Meter No.],MATCH(0,COUNTIF($A$1:A228,MeterDetails[Meter No.]),0))</f>
        <v>#N/A</v>
      </c>
      <c r="B229" s="2" t="str">
        <f t="shared" si="5"/>
        <v/>
      </c>
    </row>
    <row r="230" spans="1:2" x14ac:dyDescent="0.2">
      <c r="A230" s="106" t="e">
        <f t="array" ref="A230">INDEX(MeterDetails[Meter No.],MATCH(0,COUNTIF($A$1:A229,MeterDetails[Meter No.]),0))</f>
        <v>#N/A</v>
      </c>
      <c r="B230" s="2" t="str">
        <f t="shared" si="5"/>
        <v/>
      </c>
    </row>
    <row r="231" spans="1:2" x14ac:dyDescent="0.2">
      <c r="A231" s="106" t="e">
        <f t="array" ref="A231">INDEX(MeterDetails[Meter No.],MATCH(0,COUNTIF($A$1:A230,MeterDetails[Meter No.]),0))</f>
        <v>#N/A</v>
      </c>
      <c r="B231" s="2" t="str">
        <f t="shared" si="5"/>
        <v/>
      </c>
    </row>
    <row r="232" spans="1:2" x14ac:dyDescent="0.2">
      <c r="A232" s="106" t="e">
        <f t="array" ref="A232">INDEX(MeterDetails[Meter No.],MATCH(0,COUNTIF($A$1:A231,MeterDetails[Meter No.]),0))</f>
        <v>#N/A</v>
      </c>
      <c r="B232" s="2" t="str">
        <f t="shared" si="5"/>
        <v/>
      </c>
    </row>
    <row r="233" spans="1:2" x14ac:dyDescent="0.2">
      <c r="A233" s="106" t="e">
        <f t="array" ref="A233">INDEX(MeterDetails[Meter No.],MATCH(0,COUNTIF($A$1:A232,MeterDetails[Meter No.]),0))</f>
        <v>#N/A</v>
      </c>
      <c r="B233" s="2" t="str">
        <f t="shared" si="5"/>
        <v/>
      </c>
    </row>
    <row r="234" spans="1:2" x14ac:dyDescent="0.2">
      <c r="A234" s="106" t="e">
        <f t="array" ref="A234">INDEX(MeterDetails[Meter No.],MATCH(0,COUNTIF($A$1:A233,MeterDetails[Meter No.]),0))</f>
        <v>#N/A</v>
      </c>
      <c r="B234" s="2" t="str">
        <f t="shared" si="5"/>
        <v/>
      </c>
    </row>
    <row r="235" spans="1:2" x14ac:dyDescent="0.2">
      <c r="A235" s="106" t="e">
        <f t="array" ref="A235">INDEX(MeterDetails[Meter No.],MATCH(0,COUNTIF($A$1:A234,MeterDetails[Meter No.]),0))</f>
        <v>#N/A</v>
      </c>
      <c r="B235" s="2" t="str">
        <f t="shared" si="5"/>
        <v/>
      </c>
    </row>
    <row r="236" spans="1:2" x14ac:dyDescent="0.2">
      <c r="A236" s="106" t="e">
        <f t="array" ref="A236">INDEX(MeterDetails[Meter No.],MATCH(0,COUNTIF($A$1:A235,MeterDetails[Meter No.]),0))</f>
        <v>#N/A</v>
      </c>
      <c r="B236" s="2" t="str">
        <f t="shared" si="5"/>
        <v/>
      </c>
    </row>
    <row r="237" spans="1:2" x14ac:dyDescent="0.2">
      <c r="A237" s="106" t="e">
        <f t="array" ref="A237">INDEX(MeterDetails[Meter No.],MATCH(0,COUNTIF($A$1:A236,MeterDetails[Meter No.]),0))</f>
        <v>#N/A</v>
      </c>
      <c r="B237" s="2" t="str">
        <f t="shared" si="5"/>
        <v/>
      </c>
    </row>
    <row r="238" spans="1:2" x14ac:dyDescent="0.2">
      <c r="A238" s="106" t="e">
        <f t="array" ref="A238">INDEX(MeterDetails[Meter No.],MATCH(0,COUNTIF($A$1:A237,MeterDetails[Meter No.]),0))</f>
        <v>#N/A</v>
      </c>
      <c r="B238" s="2" t="str">
        <f t="shared" si="5"/>
        <v/>
      </c>
    </row>
    <row r="239" spans="1:2" x14ac:dyDescent="0.2">
      <c r="A239" s="106" t="e">
        <f t="array" ref="A239">INDEX(MeterDetails[Meter No.],MATCH(0,COUNTIF($A$1:A238,MeterDetails[Meter No.]),0))</f>
        <v>#N/A</v>
      </c>
      <c r="B239" s="2" t="str">
        <f t="shared" si="5"/>
        <v/>
      </c>
    </row>
    <row r="240" spans="1:2" x14ac:dyDescent="0.2">
      <c r="A240" s="106" t="e">
        <f t="array" ref="A240">INDEX(MeterDetails[Meter No.],MATCH(0,COUNTIF($A$1:A239,MeterDetails[Meter No.]),0))</f>
        <v>#N/A</v>
      </c>
      <c r="B240" s="2" t="str">
        <f t="shared" si="5"/>
        <v/>
      </c>
    </row>
    <row r="241" spans="1:2" x14ac:dyDescent="0.2">
      <c r="A241" s="106" t="e">
        <f t="array" ref="A241">INDEX(MeterDetails[Meter No.],MATCH(0,COUNTIF($A$1:A240,MeterDetails[Meter No.]),0))</f>
        <v>#N/A</v>
      </c>
      <c r="B241" s="2" t="str">
        <f t="shared" si="5"/>
        <v/>
      </c>
    </row>
    <row r="242" spans="1:2" x14ac:dyDescent="0.2">
      <c r="A242" s="106" t="e">
        <f t="array" ref="A242">INDEX(MeterDetails[Meter No.],MATCH(0,COUNTIF($A$1:A241,MeterDetails[Meter No.]),0))</f>
        <v>#N/A</v>
      </c>
      <c r="B242" s="2" t="str">
        <f t="shared" si="5"/>
        <v/>
      </c>
    </row>
    <row r="243" spans="1:2" x14ac:dyDescent="0.2">
      <c r="A243" s="106" t="e">
        <f t="array" ref="A243">INDEX(MeterDetails[Meter No.],MATCH(0,COUNTIF($A$1:A242,MeterDetails[Meter No.]),0))</f>
        <v>#N/A</v>
      </c>
      <c r="B243" s="2" t="str">
        <f t="shared" si="5"/>
        <v/>
      </c>
    </row>
    <row r="244" spans="1:2" x14ac:dyDescent="0.2">
      <c r="A244" s="106" t="e">
        <f t="array" ref="A244">INDEX(MeterDetails[Meter No.],MATCH(0,COUNTIF($A$1:A243,MeterDetails[Meter No.]),0))</f>
        <v>#N/A</v>
      </c>
      <c r="B244" s="2" t="str">
        <f t="shared" si="5"/>
        <v/>
      </c>
    </row>
    <row r="245" spans="1:2" x14ac:dyDescent="0.2">
      <c r="A245" s="106" t="e">
        <f t="array" ref="A245">INDEX(MeterDetails[Meter No.],MATCH(0,COUNTIF($A$1:A244,MeterDetails[Meter No.]),0))</f>
        <v>#N/A</v>
      </c>
      <c r="B245" s="2" t="str">
        <f t="shared" si="5"/>
        <v/>
      </c>
    </row>
    <row r="246" spans="1:2" x14ac:dyDescent="0.2">
      <c r="A246" s="106" t="e">
        <f t="array" ref="A246">INDEX(MeterDetails[Meter No.],MATCH(0,COUNTIF($A$1:A245,MeterDetails[Meter No.]),0))</f>
        <v>#N/A</v>
      </c>
      <c r="B246" s="2" t="str">
        <f t="shared" si="5"/>
        <v/>
      </c>
    </row>
    <row r="247" spans="1:2" x14ac:dyDescent="0.2">
      <c r="A247" s="106" t="e">
        <f t="array" ref="A247">INDEX(MeterDetails[Meter No.],MATCH(0,COUNTIF($A$1:A246,MeterDetails[Meter No.]),0))</f>
        <v>#N/A</v>
      </c>
      <c r="B247" s="2" t="str">
        <f t="shared" si="5"/>
        <v/>
      </c>
    </row>
    <row r="248" spans="1:2" x14ac:dyDescent="0.2">
      <c r="A248" s="106" t="e">
        <f t="array" ref="A248">INDEX(MeterDetails[Meter No.],MATCH(0,COUNTIF($A$1:A247,MeterDetails[Meter No.]),0))</f>
        <v>#N/A</v>
      </c>
      <c r="B248" s="2" t="str">
        <f t="shared" si="5"/>
        <v/>
      </c>
    </row>
    <row r="249" spans="1:2" x14ac:dyDescent="0.2">
      <c r="A249" s="106" t="e">
        <f t="array" ref="A249">INDEX(MeterDetails[Meter No.],MATCH(0,COUNTIF($A$1:A248,MeterDetails[Meter No.]),0))</f>
        <v>#N/A</v>
      </c>
      <c r="B249" s="2" t="str">
        <f t="shared" si="5"/>
        <v/>
      </c>
    </row>
    <row r="250" spans="1:2" x14ac:dyDescent="0.2">
      <c r="A250" s="106" t="e">
        <f t="array" ref="A250">INDEX(MeterDetails[Meter No.],MATCH(0,COUNTIF($A$1:A249,MeterDetails[Meter No.]),0))</f>
        <v>#N/A</v>
      </c>
      <c r="B250" s="2" t="str">
        <f t="shared" si="5"/>
        <v/>
      </c>
    </row>
    <row r="251" spans="1:2" x14ac:dyDescent="0.2">
      <c r="A251" s="106" t="e">
        <f t="array" ref="A251">INDEX(MeterDetails[Meter No.],MATCH(0,COUNTIF($A$1:A250,MeterDetails[Meter No.]),0))</f>
        <v>#N/A</v>
      </c>
      <c r="B251" s="2" t="str">
        <f t="shared" si="5"/>
        <v/>
      </c>
    </row>
    <row r="252" spans="1:2" x14ac:dyDescent="0.2">
      <c r="A252" s="106" t="e">
        <f t="array" ref="A252">INDEX(MeterDetails[Meter No.],MATCH(0,COUNTIF($A$1:A251,MeterDetails[Meter No.]),0))</f>
        <v>#N/A</v>
      </c>
      <c r="B252" s="2" t="str">
        <f t="shared" si="5"/>
        <v/>
      </c>
    </row>
    <row r="253" spans="1:2" x14ac:dyDescent="0.2">
      <c r="A253" s="106" t="e">
        <f t="array" ref="A253">INDEX(MeterDetails[Meter No.],MATCH(0,COUNTIF($A$1:A252,MeterDetails[Meter No.]),0))</f>
        <v>#N/A</v>
      </c>
      <c r="B253" s="2" t="str">
        <f t="shared" si="5"/>
        <v/>
      </c>
    </row>
    <row r="254" spans="1:2" x14ac:dyDescent="0.2">
      <c r="A254" s="106" t="e">
        <f t="array" ref="A254">INDEX(MeterDetails[Meter No.],MATCH(0,COUNTIF($A$1:A253,MeterDetails[Meter No.]),0))</f>
        <v>#N/A</v>
      </c>
      <c r="B254" s="2" t="str">
        <f t="shared" si="5"/>
        <v/>
      </c>
    </row>
    <row r="255" spans="1:2" x14ac:dyDescent="0.2">
      <c r="A255" s="106" t="e">
        <f t="array" ref="A255">INDEX(MeterDetails[Meter No.],MATCH(0,COUNTIF($A$1:A254,MeterDetails[Meter No.]),0))</f>
        <v>#N/A</v>
      </c>
      <c r="B255" s="2" t="str">
        <f t="shared" si="5"/>
        <v/>
      </c>
    </row>
    <row r="256" spans="1:2" x14ac:dyDescent="0.2">
      <c r="A256" s="106" t="e">
        <f t="array" ref="A256">INDEX(MeterDetails[Meter No.],MATCH(0,COUNTIF($A$1:A255,MeterDetails[Meter No.]),0))</f>
        <v>#N/A</v>
      </c>
      <c r="B256" s="2" t="str">
        <f t="shared" si="5"/>
        <v/>
      </c>
    </row>
    <row r="257" spans="1:2" x14ac:dyDescent="0.2">
      <c r="A257" s="106" t="e">
        <f t="array" ref="A257">INDEX(MeterDetails[Meter No.],MATCH(0,COUNTIF($A$1:A256,MeterDetails[Meter No.]),0))</f>
        <v>#N/A</v>
      </c>
      <c r="B257" s="2" t="str">
        <f t="shared" si="5"/>
        <v/>
      </c>
    </row>
    <row r="258" spans="1:2" x14ac:dyDescent="0.2">
      <c r="A258" s="106" t="e">
        <f t="array" ref="A258">INDEX(MeterDetails[Meter No.],MATCH(0,COUNTIF($A$1:A257,MeterDetails[Meter No.]),0))</f>
        <v>#N/A</v>
      </c>
      <c r="B258" s="2" t="str">
        <f t="shared" ref="B258:B321" si="6">IF(NOT(ISNA(A258)),IF(A258&lt;&gt;0,A258,""),"")</f>
        <v/>
      </c>
    </row>
    <row r="259" spans="1:2" x14ac:dyDescent="0.2">
      <c r="A259" s="106" t="e">
        <f t="array" ref="A259">INDEX(MeterDetails[Meter No.],MATCH(0,COUNTIF($A$1:A258,MeterDetails[Meter No.]),0))</f>
        <v>#N/A</v>
      </c>
      <c r="B259" s="2" t="str">
        <f t="shared" si="6"/>
        <v/>
      </c>
    </row>
    <row r="260" spans="1:2" x14ac:dyDescent="0.2">
      <c r="A260" s="106" t="e">
        <f t="array" ref="A260">INDEX(MeterDetails[Meter No.],MATCH(0,COUNTIF($A$1:A259,MeterDetails[Meter No.]),0))</f>
        <v>#N/A</v>
      </c>
      <c r="B260" s="2" t="str">
        <f t="shared" si="6"/>
        <v/>
      </c>
    </row>
    <row r="261" spans="1:2" x14ac:dyDescent="0.2">
      <c r="A261" s="106" t="e">
        <f t="array" ref="A261">INDEX(MeterDetails[Meter No.],MATCH(0,COUNTIF($A$1:A260,MeterDetails[Meter No.]),0))</f>
        <v>#N/A</v>
      </c>
      <c r="B261" s="2" t="str">
        <f t="shared" si="6"/>
        <v/>
      </c>
    </row>
    <row r="262" spans="1:2" x14ac:dyDescent="0.2">
      <c r="A262" s="106" t="e">
        <f t="array" ref="A262">INDEX(MeterDetails[Meter No.],MATCH(0,COUNTIF($A$1:A261,MeterDetails[Meter No.]),0))</f>
        <v>#N/A</v>
      </c>
      <c r="B262" s="2" t="str">
        <f t="shared" si="6"/>
        <v/>
      </c>
    </row>
    <row r="263" spans="1:2" x14ac:dyDescent="0.2">
      <c r="A263" s="106" t="e">
        <f t="array" ref="A263">INDEX(MeterDetails[Meter No.],MATCH(0,COUNTIF($A$1:A262,MeterDetails[Meter No.]),0))</f>
        <v>#N/A</v>
      </c>
      <c r="B263" s="2" t="str">
        <f t="shared" si="6"/>
        <v/>
      </c>
    </row>
    <row r="264" spans="1:2" x14ac:dyDescent="0.2">
      <c r="A264" s="106" t="e">
        <f t="array" ref="A264">INDEX(MeterDetails[Meter No.],MATCH(0,COUNTIF($A$1:A263,MeterDetails[Meter No.]),0))</f>
        <v>#N/A</v>
      </c>
      <c r="B264" s="2" t="str">
        <f t="shared" si="6"/>
        <v/>
      </c>
    </row>
    <row r="265" spans="1:2" x14ac:dyDescent="0.2">
      <c r="A265" s="106" t="e">
        <f t="array" ref="A265">INDEX(MeterDetails[Meter No.],MATCH(0,COUNTIF($A$1:A264,MeterDetails[Meter No.]),0))</f>
        <v>#N/A</v>
      </c>
      <c r="B265" s="2" t="str">
        <f t="shared" si="6"/>
        <v/>
      </c>
    </row>
    <row r="266" spans="1:2" x14ac:dyDescent="0.2">
      <c r="A266" s="106" t="e">
        <f t="array" ref="A266">INDEX(MeterDetails[Meter No.],MATCH(0,COUNTIF($A$1:A265,MeterDetails[Meter No.]),0))</f>
        <v>#N/A</v>
      </c>
      <c r="B266" s="2" t="str">
        <f t="shared" si="6"/>
        <v/>
      </c>
    </row>
    <row r="267" spans="1:2" x14ac:dyDescent="0.2">
      <c r="A267" s="106" t="e">
        <f t="array" ref="A267">INDEX(MeterDetails[Meter No.],MATCH(0,COUNTIF($A$1:A266,MeterDetails[Meter No.]),0))</f>
        <v>#N/A</v>
      </c>
      <c r="B267" s="2" t="str">
        <f t="shared" si="6"/>
        <v/>
      </c>
    </row>
    <row r="268" spans="1:2" x14ac:dyDescent="0.2">
      <c r="A268" s="106" t="e">
        <f t="array" ref="A268">INDEX(MeterDetails[Meter No.],MATCH(0,COUNTIF($A$1:A267,MeterDetails[Meter No.]),0))</f>
        <v>#N/A</v>
      </c>
      <c r="B268" s="2" t="str">
        <f t="shared" si="6"/>
        <v/>
      </c>
    </row>
    <row r="269" spans="1:2" x14ac:dyDescent="0.2">
      <c r="A269" s="106" t="e">
        <f t="array" ref="A269">INDEX(MeterDetails[Meter No.],MATCH(0,COUNTIF($A$1:A268,MeterDetails[Meter No.]),0))</f>
        <v>#N/A</v>
      </c>
      <c r="B269" s="2" t="str">
        <f t="shared" si="6"/>
        <v/>
      </c>
    </row>
    <row r="270" spans="1:2" x14ac:dyDescent="0.2">
      <c r="A270" s="106" t="e">
        <f t="array" ref="A270">INDEX(MeterDetails[Meter No.],MATCH(0,COUNTIF($A$1:A269,MeterDetails[Meter No.]),0))</f>
        <v>#N/A</v>
      </c>
      <c r="B270" s="2" t="str">
        <f t="shared" si="6"/>
        <v/>
      </c>
    </row>
    <row r="271" spans="1:2" x14ac:dyDescent="0.2">
      <c r="A271" s="106" t="e">
        <f t="array" ref="A271">INDEX(MeterDetails[Meter No.],MATCH(0,COUNTIF($A$1:A270,MeterDetails[Meter No.]),0))</f>
        <v>#N/A</v>
      </c>
      <c r="B271" s="2" t="str">
        <f t="shared" si="6"/>
        <v/>
      </c>
    </row>
    <row r="272" spans="1:2" x14ac:dyDescent="0.2">
      <c r="A272" s="106" t="e">
        <f t="array" ref="A272">INDEX(MeterDetails[Meter No.],MATCH(0,COUNTIF($A$1:A271,MeterDetails[Meter No.]),0))</f>
        <v>#N/A</v>
      </c>
      <c r="B272" s="2" t="str">
        <f t="shared" si="6"/>
        <v/>
      </c>
    </row>
    <row r="273" spans="1:2" x14ac:dyDescent="0.2">
      <c r="A273" s="106" t="e">
        <f t="array" ref="A273">INDEX(MeterDetails[Meter No.],MATCH(0,COUNTIF($A$1:A272,MeterDetails[Meter No.]),0))</f>
        <v>#N/A</v>
      </c>
      <c r="B273" s="2" t="str">
        <f t="shared" si="6"/>
        <v/>
      </c>
    </row>
    <row r="274" spans="1:2" x14ac:dyDescent="0.2">
      <c r="A274" s="106" t="e">
        <f t="array" ref="A274">INDEX(MeterDetails[Meter No.],MATCH(0,COUNTIF($A$1:A273,MeterDetails[Meter No.]),0))</f>
        <v>#N/A</v>
      </c>
      <c r="B274" s="2" t="str">
        <f t="shared" si="6"/>
        <v/>
      </c>
    </row>
    <row r="275" spans="1:2" x14ac:dyDescent="0.2">
      <c r="A275" s="106" t="e">
        <f t="array" ref="A275">INDEX(MeterDetails[Meter No.],MATCH(0,COUNTIF($A$1:A274,MeterDetails[Meter No.]),0))</f>
        <v>#N/A</v>
      </c>
      <c r="B275" s="2" t="str">
        <f t="shared" si="6"/>
        <v/>
      </c>
    </row>
    <row r="276" spans="1:2" x14ac:dyDescent="0.2">
      <c r="A276" s="106" t="e">
        <f t="array" ref="A276">INDEX(MeterDetails[Meter No.],MATCH(0,COUNTIF($A$1:A275,MeterDetails[Meter No.]),0))</f>
        <v>#N/A</v>
      </c>
      <c r="B276" s="2" t="str">
        <f t="shared" si="6"/>
        <v/>
      </c>
    </row>
    <row r="277" spans="1:2" x14ac:dyDescent="0.2">
      <c r="A277" s="106" t="e">
        <f t="array" ref="A277">INDEX(MeterDetails[Meter No.],MATCH(0,COUNTIF($A$1:A276,MeterDetails[Meter No.]),0))</f>
        <v>#N/A</v>
      </c>
      <c r="B277" s="2" t="str">
        <f t="shared" si="6"/>
        <v/>
      </c>
    </row>
    <row r="278" spans="1:2" x14ac:dyDescent="0.2">
      <c r="A278" s="106" t="e">
        <f t="array" ref="A278">INDEX(MeterDetails[Meter No.],MATCH(0,COUNTIF($A$1:A277,MeterDetails[Meter No.]),0))</f>
        <v>#N/A</v>
      </c>
      <c r="B278" s="2" t="str">
        <f t="shared" si="6"/>
        <v/>
      </c>
    </row>
    <row r="279" spans="1:2" x14ac:dyDescent="0.2">
      <c r="A279" s="106" t="e">
        <f t="array" ref="A279">INDEX(MeterDetails[Meter No.],MATCH(0,COUNTIF($A$1:A278,MeterDetails[Meter No.]),0))</f>
        <v>#N/A</v>
      </c>
      <c r="B279" s="2" t="str">
        <f t="shared" si="6"/>
        <v/>
      </c>
    </row>
    <row r="280" spans="1:2" x14ac:dyDescent="0.2">
      <c r="A280" s="106" t="e">
        <f t="array" ref="A280">INDEX(MeterDetails[Meter No.],MATCH(0,COUNTIF($A$1:A279,MeterDetails[Meter No.]),0))</f>
        <v>#N/A</v>
      </c>
      <c r="B280" s="2" t="str">
        <f t="shared" si="6"/>
        <v/>
      </c>
    </row>
    <row r="281" spans="1:2" x14ac:dyDescent="0.2">
      <c r="A281" s="106" t="e">
        <f t="array" ref="A281">INDEX(MeterDetails[Meter No.],MATCH(0,COUNTIF($A$1:A280,MeterDetails[Meter No.]),0))</f>
        <v>#N/A</v>
      </c>
      <c r="B281" s="2" t="str">
        <f t="shared" si="6"/>
        <v/>
      </c>
    </row>
    <row r="282" spans="1:2" x14ac:dyDescent="0.2">
      <c r="A282" s="106" t="e">
        <f t="array" ref="A282">INDEX(MeterDetails[Meter No.],MATCH(0,COUNTIF($A$1:A281,MeterDetails[Meter No.]),0))</f>
        <v>#N/A</v>
      </c>
      <c r="B282" s="2" t="str">
        <f t="shared" si="6"/>
        <v/>
      </c>
    </row>
    <row r="283" spans="1:2" x14ac:dyDescent="0.2">
      <c r="A283" s="106" t="e">
        <f t="array" ref="A283">INDEX(MeterDetails[Meter No.],MATCH(0,COUNTIF($A$1:A282,MeterDetails[Meter No.]),0))</f>
        <v>#N/A</v>
      </c>
      <c r="B283" s="2" t="str">
        <f t="shared" si="6"/>
        <v/>
      </c>
    </row>
    <row r="284" spans="1:2" x14ac:dyDescent="0.2">
      <c r="A284" s="106" t="e">
        <f t="array" ref="A284">INDEX(MeterDetails[Meter No.],MATCH(0,COUNTIF($A$1:A283,MeterDetails[Meter No.]),0))</f>
        <v>#N/A</v>
      </c>
      <c r="B284" s="2" t="str">
        <f t="shared" si="6"/>
        <v/>
      </c>
    </row>
    <row r="285" spans="1:2" x14ac:dyDescent="0.2">
      <c r="A285" s="106" t="e">
        <f t="array" ref="A285">INDEX(MeterDetails[Meter No.],MATCH(0,COUNTIF($A$1:A284,MeterDetails[Meter No.]),0))</f>
        <v>#N/A</v>
      </c>
      <c r="B285" s="2" t="str">
        <f t="shared" si="6"/>
        <v/>
      </c>
    </row>
    <row r="286" spans="1:2" x14ac:dyDescent="0.2">
      <c r="A286" s="106" t="e">
        <f t="array" ref="A286">INDEX(MeterDetails[Meter No.],MATCH(0,COUNTIF($A$1:A285,MeterDetails[Meter No.]),0))</f>
        <v>#N/A</v>
      </c>
      <c r="B286" s="2" t="str">
        <f t="shared" si="6"/>
        <v/>
      </c>
    </row>
    <row r="287" spans="1:2" x14ac:dyDescent="0.2">
      <c r="A287" s="106" t="e">
        <f t="array" ref="A287">INDEX(MeterDetails[Meter No.],MATCH(0,COUNTIF($A$1:A286,MeterDetails[Meter No.]),0))</f>
        <v>#N/A</v>
      </c>
      <c r="B287" s="2" t="str">
        <f t="shared" si="6"/>
        <v/>
      </c>
    </row>
    <row r="288" spans="1:2" x14ac:dyDescent="0.2">
      <c r="A288" s="106" t="e">
        <f t="array" ref="A288">INDEX(MeterDetails[Meter No.],MATCH(0,COUNTIF($A$1:A287,MeterDetails[Meter No.]),0))</f>
        <v>#N/A</v>
      </c>
      <c r="B288" s="2" t="str">
        <f t="shared" si="6"/>
        <v/>
      </c>
    </row>
    <row r="289" spans="1:2" x14ac:dyDescent="0.2">
      <c r="A289" s="106" t="e">
        <f t="array" ref="A289">INDEX(MeterDetails[Meter No.],MATCH(0,COUNTIF($A$1:A288,MeterDetails[Meter No.]),0))</f>
        <v>#N/A</v>
      </c>
      <c r="B289" s="2" t="str">
        <f t="shared" si="6"/>
        <v/>
      </c>
    </row>
    <row r="290" spans="1:2" x14ac:dyDescent="0.2">
      <c r="A290" s="106" t="e">
        <f t="array" ref="A290">INDEX(MeterDetails[Meter No.],MATCH(0,COUNTIF($A$1:A289,MeterDetails[Meter No.]),0))</f>
        <v>#N/A</v>
      </c>
      <c r="B290" s="2" t="str">
        <f t="shared" si="6"/>
        <v/>
      </c>
    </row>
    <row r="291" spans="1:2" x14ac:dyDescent="0.2">
      <c r="A291" s="106" t="e">
        <f t="array" ref="A291">INDEX(MeterDetails[Meter No.],MATCH(0,COUNTIF($A$1:A290,MeterDetails[Meter No.]),0))</f>
        <v>#N/A</v>
      </c>
      <c r="B291" s="2" t="str">
        <f t="shared" si="6"/>
        <v/>
      </c>
    </row>
    <row r="292" spans="1:2" x14ac:dyDescent="0.2">
      <c r="A292" s="106" t="e">
        <f t="array" ref="A292">INDEX(MeterDetails[Meter No.],MATCH(0,COUNTIF($A$1:A291,MeterDetails[Meter No.]),0))</f>
        <v>#N/A</v>
      </c>
      <c r="B292" s="2" t="str">
        <f t="shared" si="6"/>
        <v/>
      </c>
    </row>
    <row r="293" spans="1:2" x14ac:dyDescent="0.2">
      <c r="A293" s="106" t="e">
        <f t="array" ref="A293">INDEX(MeterDetails[Meter No.],MATCH(0,COUNTIF($A$1:A292,MeterDetails[Meter No.]),0))</f>
        <v>#N/A</v>
      </c>
      <c r="B293" s="2" t="str">
        <f t="shared" si="6"/>
        <v/>
      </c>
    </row>
    <row r="294" spans="1:2" x14ac:dyDescent="0.2">
      <c r="A294" s="106" t="e">
        <f t="array" ref="A294">INDEX(MeterDetails[Meter No.],MATCH(0,COUNTIF($A$1:A293,MeterDetails[Meter No.]),0))</f>
        <v>#N/A</v>
      </c>
      <c r="B294" s="2" t="str">
        <f t="shared" si="6"/>
        <v/>
      </c>
    </row>
    <row r="295" spans="1:2" x14ac:dyDescent="0.2">
      <c r="A295" s="106" t="e">
        <f t="array" ref="A295">INDEX(MeterDetails[Meter No.],MATCH(0,COUNTIF($A$1:A294,MeterDetails[Meter No.]),0))</f>
        <v>#N/A</v>
      </c>
      <c r="B295" s="2" t="str">
        <f t="shared" si="6"/>
        <v/>
      </c>
    </row>
    <row r="296" spans="1:2" x14ac:dyDescent="0.2">
      <c r="A296" s="106" t="e">
        <f t="array" ref="A296">INDEX(MeterDetails[Meter No.],MATCH(0,COUNTIF($A$1:A295,MeterDetails[Meter No.]),0))</f>
        <v>#N/A</v>
      </c>
      <c r="B296" s="2" t="str">
        <f t="shared" si="6"/>
        <v/>
      </c>
    </row>
    <row r="297" spans="1:2" x14ac:dyDescent="0.2">
      <c r="A297" s="106" t="e">
        <f t="array" ref="A297">INDEX(MeterDetails[Meter No.],MATCH(0,COUNTIF($A$1:A296,MeterDetails[Meter No.]),0))</f>
        <v>#N/A</v>
      </c>
      <c r="B297" s="2" t="str">
        <f t="shared" si="6"/>
        <v/>
      </c>
    </row>
    <row r="298" spans="1:2" x14ac:dyDescent="0.2">
      <c r="A298" s="106" t="e">
        <f t="array" ref="A298">INDEX(MeterDetails[Meter No.],MATCH(0,COUNTIF($A$1:A297,MeterDetails[Meter No.]),0))</f>
        <v>#N/A</v>
      </c>
      <c r="B298" s="2" t="str">
        <f t="shared" si="6"/>
        <v/>
      </c>
    </row>
    <row r="299" spans="1:2" x14ac:dyDescent="0.2">
      <c r="A299" s="106" t="e">
        <f t="array" ref="A299">INDEX(MeterDetails[Meter No.],MATCH(0,COUNTIF($A$1:A298,MeterDetails[Meter No.]),0))</f>
        <v>#N/A</v>
      </c>
      <c r="B299" s="2" t="str">
        <f t="shared" si="6"/>
        <v/>
      </c>
    </row>
    <row r="300" spans="1:2" x14ac:dyDescent="0.2">
      <c r="A300" s="106" t="e">
        <f t="array" ref="A300">INDEX(MeterDetails[Meter No.],MATCH(0,COUNTIF($A$1:A299,MeterDetails[Meter No.]),0))</f>
        <v>#N/A</v>
      </c>
      <c r="B300" s="2" t="str">
        <f t="shared" si="6"/>
        <v/>
      </c>
    </row>
    <row r="301" spans="1:2" x14ac:dyDescent="0.2">
      <c r="A301" s="106" t="e">
        <f t="array" ref="A301">INDEX(MeterDetails[Meter No.],MATCH(0,COUNTIF($A$1:A300,MeterDetails[Meter No.]),0))</f>
        <v>#N/A</v>
      </c>
      <c r="B301" s="2" t="str">
        <f t="shared" si="6"/>
        <v/>
      </c>
    </row>
    <row r="302" spans="1:2" x14ac:dyDescent="0.2">
      <c r="A302" s="106" t="e">
        <f t="array" ref="A302">INDEX(MeterDetails[Meter No.],MATCH(0,COUNTIF($A$1:A301,MeterDetails[Meter No.]),0))</f>
        <v>#N/A</v>
      </c>
      <c r="B302" s="2" t="str">
        <f t="shared" si="6"/>
        <v/>
      </c>
    </row>
    <row r="303" spans="1:2" x14ac:dyDescent="0.2">
      <c r="A303" s="106" t="e">
        <f t="array" ref="A303">INDEX(MeterDetails[Meter No.],MATCH(0,COUNTIF($A$1:A302,MeterDetails[Meter No.]),0))</f>
        <v>#N/A</v>
      </c>
      <c r="B303" s="2" t="str">
        <f t="shared" si="6"/>
        <v/>
      </c>
    </row>
    <row r="304" spans="1:2" x14ac:dyDescent="0.2">
      <c r="A304" s="106" t="e">
        <f t="array" ref="A304">INDEX(MeterDetails[Meter No.],MATCH(0,COUNTIF($A$1:A303,MeterDetails[Meter No.]),0))</f>
        <v>#N/A</v>
      </c>
      <c r="B304" s="2" t="str">
        <f t="shared" si="6"/>
        <v/>
      </c>
    </row>
    <row r="305" spans="1:2" x14ac:dyDescent="0.2">
      <c r="A305" s="106" t="e">
        <f t="array" ref="A305">INDEX(MeterDetails[Meter No.],MATCH(0,COUNTIF($A$1:A304,MeterDetails[Meter No.]),0))</f>
        <v>#N/A</v>
      </c>
      <c r="B305" s="2" t="str">
        <f t="shared" si="6"/>
        <v/>
      </c>
    </row>
    <row r="306" spans="1:2" x14ac:dyDescent="0.2">
      <c r="A306" s="106" t="e">
        <f t="array" ref="A306">INDEX(MeterDetails[Meter No.],MATCH(0,COUNTIF($A$1:A305,MeterDetails[Meter No.]),0))</f>
        <v>#N/A</v>
      </c>
      <c r="B306" s="2" t="str">
        <f t="shared" si="6"/>
        <v/>
      </c>
    </row>
    <row r="307" spans="1:2" x14ac:dyDescent="0.2">
      <c r="A307" s="106" t="e">
        <f t="array" ref="A307">INDEX(MeterDetails[Meter No.],MATCH(0,COUNTIF($A$1:A306,MeterDetails[Meter No.]),0))</f>
        <v>#N/A</v>
      </c>
      <c r="B307" s="2" t="str">
        <f t="shared" si="6"/>
        <v/>
      </c>
    </row>
    <row r="308" spans="1:2" x14ac:dyDescent="0.2">
      <c r="A308" s="106" t="e">
        <f t="array" ref="A308">INDEX(MeterDetails[Meter No.],MATCH(0,COUNTIF($A$1:A307,MeterDetails[Meter No.]),0))</f>
        <v>#N/A</v>
      </c>
      <c r="B308" s="2" t="str">
        <f t="shared" si="6"/>
        <v/>
      </c>
    </row>
    <row r="309" spans="1:2" x14ac:dyDescent="0.2">
      <c r="A309" s="106" t="e">
        <f t="array" ref="A309">INDEX(MeterDetails[Meter No.],MATCH(0,COUNTIF($A$1:A308,MeterDetails[Meter No.]),0))</f>
        <v>#N/A</v>
      </c>
      <c r="B309" s="2" t="str">
        <f t="shared" si="6"/>
        <v/>
      </c>
    </row>
    <row r="310" spans="1:2" x14ac:dyDescent="0.2">
      <c r="A310" s="106" t="e">
        <f t="array" ref="A310">INDEX(MeterDetails[Meter No.],MATCH(0,COUNTIF($A$1:A309,MeterDetails[Meter No.]),0))</f>
        <v>#N/A</v>
      </c>
      <c r="B310" s="2" t="str">
        <f t="shared" si="6"/>
        <v/>
      </c>
    </row>
    <row r="311" spans="1:2" x14ac:dyDescent="0.2">
      <c r="A311" s="106" t="e">
        <f t="array" ref="A311">INDEX(MeterDetails[Meter No.],MATCH(0,COUNTIF($A$1:A310,MeterDetails[Meter No.]),0))</f>
        <v>#N/A</v>
      </c>
      <c r="B311" s="2" t="str">
        <f t="shared" si="6"/>
        <v/>
      </c>
    </row>
    <row r="312" spans="1:2" x14ac:dyDescent="0.2">
      <c r="A312" s="106" t="e">
        <f t="array" ref="A312">INDEX(MeterDetails[Meter No.],MATCH(0,COUNTIF($A$1:A311,MeterDetails[Meter No.]),0))</f>
        <v>#N/A</v>
      </c>
      <c r="B312" s="2" t="str">
        <f t="shared" si="6"/>
        <v/>
      </c>
    </row>
    <row r="313" spans="1:2" x14ac:dyDescent="0.2">
      <c r="A313" s="106" t="e">
        <f t="array" ref="A313">INDEX(MeterDetails[Meter No.],MATCH(0,COUNTIF($A$1:A312,MeterDetails[Meter No.]),0))</f>
        <v>#N/A</v>
      </c>
      <c r="B313" s="2" t="str">
        <f t="shared" si="6"/>
        <v/>
      </c>
    </row>
    <row r="314" spans="1:2" x14ac:dyDescent="0.2">
      <c r="A314" s="106" t="e">
        <f t="array" ref="A314">INDEX(MeterDetails[Meter No.],MATCH(0,COUNTIF($A$1:A313,MeterDetails[Meter No.]),0))</f>
        <v>#N/A</v>
      </c>
      <c r="B314" s="2" t="str">
        <f t="shared" si="6"/>
        <v/>
      </c>
    </row>
    <row r="315" spans="1:2" x14ac:dyDescent="0.2">
      <c r="A315" s="106" t="e">
        <f t="array" ref="A315">INDEX(MeterDetails[Meter No.],MATCH(0,COUNTIF($A$1:A314,MeterDetails[Meter No.]),0))</f>
        <v>#N/A</v>
      </c>
      <c r="B315" s="2" t="str">
        <f t="shared" si="6"/>
        <v/>
      </c>
    </row>
    <row r="316" spans="1:2" x14ac:dyDescent="0.2">
      <c r="A316" s="106" t="e">
        <f t="array" ref="A316">INDEX(MeterDetails[Meter No.],MATCH(0,COUNTIF($A$1:A315,MeterDetails[Meter No.]),0))</f>
        <v>#N/A</v>
      </c>
      <c r="B316" s="2" t="str">
        <f t="shared" si="6"/>
        <v/>
      </c>
    </row>
    <row r="317" spans="1:2" x14ac:dyDescent="0.2">
      <c r="A317" s="106" t="e">
        <f t="array" ref="A317">INDEX(MeterDetails[Meter No.],MATCH(0,COUNTIF($A$1:A316,MeterDetails[Meter No.]),0))</f>
        <v>#N/A</v>
      </c>
      <c r="B317" s="2" t="str">
        <f t="shared" si="6"/>
        <v/>
      </c>
    </row>
    <row r="318" spans="1:2" x14ac:dyDescent="0.2">
      <c r="A318" s="106" t="e">
        <f t="array" ref="A318">INDEX(MeterDetails[Meter No.],MATCH(0,COUNTIF($A$1:A317,MeterDetails[Meter No.]),0))</f>
        <v>#N/A</v>
      </c>
      <c r="B318" s="2" t="str">
        <f t="shared" si="6"/>
        <v/>
      </c>
    </row>
    <row r="319" spans="1:2" x14ac:dyDescent="0.2">
      <c r="A319" s="106" t="e">
        <f t="array" ref="A319">INDEX(MeterDetails[Meter No.],MATCH(0,COUNTIF($A$1:A318,MeterDetails[Meter No.]),0))</f>
        <v>#N/A</v>
      </c>
      <c r="B319" s="2" t="str">
        <f t="shared" si="6"/>
        <v/>
      </c>
    </row>
    <row r="320" spans="1:2" x14ac:dyDescent="0.2">
      <c r="A320" s="106" t="e">
        <f t="array" ref="A320">INDEX(MeterDetails[Meter No.],MATCH(0,COUNTIF($A$1:A319,MeterDetails[Meter No.]),0))</f>
        <v>#N/A</v>
      </c>
      <c r="B320" s="2" t="str">
        <f t="shared" si="6"/>
        <v/>
      </c>
    </row>
    <row r="321" spans="1:2" x14ac:dyDescent="0.2">
      <c r="A321" s="106" t="e">
        <f t="array" ref="A321">INDEX(MeterDetails[Meter No.],MATCH(0,COUNTIF($A$1:A320,MeterDetails[Meter No.]),0))</f>
        <v>#N/A</v>
      </c>
      <c r="B321" s="2" t="str">
        <f t="shared" si="6"/>
        <v/>
      </c>
    </row>
    <row r="322" spans="1:2" x14ac:dyDescent="0.2">
      <c r="A322" s="106" t="e">
        <f t="array" ref="A322">INDEX(MeterDetails[Meter No.],MATCH(0,COUNTIF($A$1:A321,MeterDetails[Meter No.]),0))</f>
        <v>#N/A</v>
      </c>
      <c r="B322" s="2" t="str">
        <f t="shared" ref="B322:B385" si="7">IF(NOT(ISNA(A322)),IF(A322&lt;&gt;0,A322,""),"")</f>
        <v/>
      </c>
    </row>
    <row r="323" spans="1:2" x14ac:dyDescent="0.2">
      <c r="A323" s="106" t="e">
        <f t="array" ref="A323">INDEX(MeterDetails[Meter No.],MATCH(0,COUNTIF($A$1:A322,MeterDetails[Meter No.]),0))</f>
        <v>#N/A</v>
      </c>
      <c r="B323" s="2" t="str">
        <f t="shared" si="7"/>
        <v/>
      </c>
    </row>
    <row r="324" spans="1:2" x14ac:dyDescent="0.2">
      <c r="A324" s="106" t="e">
        <f t="array" ref="A324">INDEX(MeterDetails[Meter No.],MATCH(0,COUNTIF($A$1:A323,MeterDetails[Meter No.]),0))</f>
        <v>#N/A</v>
      </c>
      <c r="B324" s="2" t="str">
        <f t="shared" si="7"/>
        <v/>
      </c>
    </row>
    <row r="325" spans="1:2" x14ac:dyDescent="0.2">
      <c r="A325" s="106" t="e">
        <f t="array" ref="A325">INDEX(MeterDetails[Meter No.],MATCH(0,COUNTIF($A$1:A324,MeterDetails[Meter No.]),0))</f>
        <v>#N/A</v>
      </c>
      <c r="B325" s="2" t="str">
        <f t="shared" si="7"/>
        <v/>
      </c>
    </row>
    <row r="326" spans="1:2" x14ac:dyDescent="0.2">
      <c r="A326" s="106" t="e">
        <f t="array" ref="A326">INDEX(MeterDetails[Meter No.],MATCH(0,COUNTIF($A$1:A325,MeterDetails[Meter No.]),0))</f>
        <v>#N/A</v>
      </c>
      <c r="B326" s="2" t="str">
        <f t="shared" si="7"/>
        <v/>
      </c>
    </row>
    <row r="327" spans="1:2" x14ac:dyDescent="0.2">
      <c r="A327" s="106" t="e">
        <f t="array" ref="A327">INDEX(MeterDetails[Meter No.],MATCH(0,COUNTIF($A$1:A326,MeterDetails[Meter No.]),0))</f>
        <v>#N/A</v>
      </c>
      <c r="B327" s="2" t="str">
        <f t="shared" si="7"/>
        <v/>
      </c>
    </row>
    <row r="328" spans="1:2" x14ac:dyDescent="0.2">
      <c r="A328" s="106" t="e">
        <f t="array" ref="A328">INDEX(MeterDetails[Meter No.],MATCH(0,COUNTIF($A$1:A327,MeterDetails[Meter No.]),0))</f>
        <v>#N/A</v>
      </c>
      <c r="B328" s="2" t="str">
        <f t="shared" si="7"/>
        <v/>
      </c>
    </row>
    <row r="329" spans="1:2" x14ac:dyDescent="0.2">
      <c r="A329" s="106" t="e">
        <f t="array" ref="A329">INDEX(MeterDetails[Meter No.],MATCH(0,COUNTIF($A$1:A328,MeterDetails[Meter No.]),0))</f>
        <v>#N/A</v>
      </c>
      <c r="B329" s="2" t="str">
        <f t="shared" si="7"/>
        <v/>
      </c>
    </row>
    <row r="330" spans="1:2" x14ac:dyDescent="0.2">
      <c r="A330" s="106" t="e">
        <f t="array" ref="A330">INDEX(MeterDetails[Meter No.],MATCH(0,COUNTIF($A$1:A329,MeterDetails[Meter No.]),0))</f>
        <v>#N/A</v>
      </c>
      <c r="B330" s="2" t="str">
        <f t="shared" si="7"/>
        <v/>
      </c>
    </row>
    <row r="331" spans="1:2" x14ac:dyDescent="0.2">
      <c r="A331" s="106" t="e">
        <f t="array" ref="A331">INDEX(MeterDetails[Meter No.],MATCH(0,COUNTIF($A$1:A330,MeterDetails[Meter No.]),0))</f>
        <v>#N/A</v>
      </c>
      <c r="B331" s="2" t="str">
        <f t="shared" si="7"/>
        <v/>
      </c>
    </row>
    <row r="332" spans="1:2" x14ac:dyDescent="0.2">
      <c r="A332" s="106" t="e">
        <f t="array" ref="A332">INDEX(MeterDetails[Meter No.],MATCH(0,COUNTIF($A$1:A331,MeterDetails[Meter No.]),0))</f>
        <v>#N/A</v>
      </c>
      <c r="B332" s="2" t="str">
        <f t="shared" si="7"/>
        <v/>
      </c>
    </row>
    <row r="333" spans="1:2" x14ac:dyDescent="0.2">
      <c r="A333" s="106" t="e">
        <f t="array" ref="A333">INDEX(MeterDetails[Meter No.],MATCH(0,COUNTIF($A$1:A332,MeterDetails[Meter No.]),0))</f>
        <v>#N/A</v>
      </c>
      <c r="B333" s="2" t="str">
        <f t="shared" si="7"/>
        <v/>
      </c>
    </row>
    <row r="334" spans="1:2" x14ac:dyDescent="0.2">
      <c r="A334" s="106" t="e">
        <f t="array" ref="A334">INDEX(MeterDetails[Meter No.],MATCH(0,COUNTIF($A$1:A333,MeterDetails[Meter No.]),0))</f>
        <v>#N/A</v>
      </c>
      <c r="B334" s="2" t="str">
        <f t="shared" si="7"/>
        <v/>
      </c>
    </row>
    <row r="335" spans="1:2" x14ac:dyDescent="0.2">
      <c r="A335" s="106" t="e">
        <f t="array" ref="A335">INDEX(MeterDetails[Meter No.],MATCH(0,COUNTIF($A$1:A334,MeterDetails[Meter No.]),0))</f>
        <v>#N/A</v>
      </c>
      <c r="B335" s="2" t="str">
        <f t="shared" si="7"/>
        <v/>
      </c>
    </row>
    <row r="336" spans="1:2" x14ac:dyDescent="0.2">
      <c r="A336" s="106" t="e">
        <f t="array" ref="A336">INDEX(MeterDetails[Meter No.],MATCH(0,COUNTIF($A$1:A335,MeterDetails[Meter No.]),0))</f>
        <v>#N/A</v>
      </c>
      <c r="B336" s="2" t="str">
        <f t="shared" si="7"/>
        <v/>
      </c>
    </row>
    <row r="337" spans="1:2" x14ac:dyDescent="0.2">
      <c r="A337" s="106" t="e">
        <f t="array" ref="A337">INDEX(MeterDetails[Meter No.],MATCH(0,COUNTIF($A$1:A336,MeterDetails[Meter No.]),0))</f>
        <v>#N/A</v>
      </c>
      <c r="B337" s="2" t="str">
        <f t="shared" si="7"/>
        <v/>
      </c>
    </row>
    <row r="338" spans="1:2" x14ac:dyDescent="0.2">
      <c r="A338" s="106" t="e">
        <f t="array" ref="A338">INDEX(MeterDetails[Meter No.],MATCH(0,COUNTIF($A$1:A337,MeterDetails[Meter No.]),0))</f>
        <v>#N/A</v>
      </c>
      <c r="B338" s="2" t="str">
        <f t="shared" si="7"/>
        <v/>
      </c>
    </row>
    <row r="339" spans="1:2" x14ac:dyDescent="0.2">
      <c r="A339" s="106" t="e">
        <f t="array" ref="A339">INDEX(MeterDetails[Meter No.],MATCH(0,COUNTIF($A$1:A338,MeterDetails[Meter No.]),0))</f>
        <v>#N/A</v>
      </c>
      <c r="B339" s="2" t="str">
        <f t="shared" si="7"/>
        <v/>
      </c>
    </row>
    <row r="340" spans="1:2" x14ac:dyDescent="0.2">
      <c r="A340" s="106" t="e">
        <f t="array" ref="A340">INDEX(MeterDetails[Meter No.],MATCH(0,COUNTIF($A$1:A339,MeterDetails[Meter No.]),0))</f>
        <v>#N/A</v>
      </c>
      <c r="B340" s="2" t="str">
        <f t="shared" si="7"/>
        <v/>
      </c>
    </row>
    <row r="341" spans="1:2" x14ac:dyDescent="0.2">
      <c r="A341" s="106" t="e">
        <f t="array" ref="A341">INDEX(MeterDetails[Meter No.],MATCH(0,COUNTIF($A$1:A340,MeterDetails[Meter No.]),0))</f>
        <v>#N/A</v>
      </c>
      <c r="B341" s="2" t="str">
        <f t="shared" si="7"/>
        <v/>
      </c>
    </row>
    <row r="342" spans="1:2" x14ac:dyDescent="0.2">
      <c r="A342" s="106" t="e">
        <f t="array" ref="A342">INDEX(MeterDetails[Meter No.],MATCH(0,COUNTIF($A$1:A341,MeterDetails[Meter No.]),0))</f>
        <v>#N/A</v>
      </c>
      <c r="B342" s="2" t="str">
        <f t="shared" si="7"/>
        <v/>
      </c>
    </row>
    <row r="343" spans="1:2" x14ac:dyDescent="0.2">
      <c r="A343" s="106" t="e">
        <f t="array" ref="A343">INDEX(MeterDetails[Meter No.],MATCH(0,COUNTIF($A$1:A342,MeterDetails[Meter No.]),0))</f>
        <v>#N/A</v>
      </c>
      <c r="B343" s="2" t="str">
        <f t="shared" si="7"/>
        <v/>
      </c>
    </row>
    <row r="344" spans="1:2" x14ac:dyDescent="0.2">
      <c r="A344" s="106" t="e">
        <f t="array" ref="A344">INDEX(MeterDetails[Meter No.],MATCH(0,COUNTIF($A$1:A343,MeterDetails[Meter No.]),0))</f>
        <v>#N/A</v>
      </c>
      <c r="B344" s="2" t="str">
        <f t="shared" si="7"/>
        <v/>
      </c>
    </row>
    <row r="345" spans="1:2" x14ac:dyDescent="0.2">
      <c r="A345" s="106" t="e">
        <f t="array" ref="A345">INDEX(MeterDetails[Meter No.],MATCH(0,COUNTIF($A$1:A344,MeterDetails[Meter No.]),0))</f>
        <v>#N/A</v>
      </c>
      <c r="B345" s="2" t="str">
        <f t="shared" si="7"/>
        <v/>
      </c>
    </row>
    <row r="346" spans="1:2" x14ac:dyDescent="0.2">
      <c r="A346" s="106" t="e">
        <f t="array" ref="A346">INDEX(MeterDetails[Meter No.],MATCH(0,COUNTIF($A$1:A345,MeterDetails[Meter No.]),0))</f>
        <v>#N/A</v>
      </c>
      <c r="B346" s="2" t="str">
        <f t="shared" si="7"/>
        <v/>
      </c>
    </row>
    <row r="347" spans="1:2" x14ac:dyDescent="0.2">
      <c r="A347" s="106" t="e">
        <f t="array" ref="A347">INDEX(MeterDetails[Meter No.],MATCH(0,COUNTIF($A$1:A346,MeterDetails[Meter No.]),0))</f>
        <v>#N/A</v>
      </c>
      <c r="B347" s="2" t="str">
        <f t="shared" si="7"/>
        <v/>
      </c>
    </row>
    <row r="348" spans="1:2" x14ac:dyDescent="0.2">
      <c r="A348" s="106" t="e">
        <f t="array" ref="A348">INDEX(MeterDetails[Meter No.],MATCH(0,COUNTIF($A$1:A347,MeterDetails[Meter No.]),0))</f>
        <v>#N/A</v>
      </c>
      <c r="B348" s="2" t="str">
        <f t="shared" si="7"/>
        <v/>
      </c>
    </row>
    <row r="349" spans="1:2" x14ac:dyDescent="0.2">
      <c r="A349" s="106" t="e">
        <f t="array" ref="A349">INDEX(MeterDetails[Meter No.],MATCH(0,COUNTIF($A$1:A348,MeterDetails[Meter No.]),0))</f>
        <v>#N/A</v>
      </c>
      <c r="B349" s="2" t="str">
        <f t="shared" si="7"/>
        <v/>
      </c>
    </row>
    <row r="350" spans="1:2" x14ac:dyDescent="0.2">
      <c r="A350" s="106" t="e">
        <f t="array" ref="A350">INDEX(MeterDetails[Meter No.],MATCH(0,COUNTIF($A$1:A349,MeterDetails[Meter No.]),0))</f>
        <v>#N/A</v>
      </c>
      <c r="B350" s="2" t="str">
        <f t="shared" si="7"/>
        <v/>
      </c>
    </row>
    <row r="351" spans="1:2" x14ac:dyDescent="0.2">
      <c r="A351" s="106" t="e">
        <f t="array" ref="A351">INDEX(MeterDetails[Meter No.],MATCH(0,COUNTIF($A$1:A350,MeterDetails[Meter No.]),0))</f>
        <v>#N/A</v>
      </c>
      <c r="B351" s="2" t="str">
        <f t="shared" si="7"/>
        <v/>
      </c>
    </row>
    <row r="352" spans="1:2" x14ac:dyDescent="0.2">
      <c r="A352" s="106" t="e">
        <f t="array" ref="A352">INDEX(MeterDetails[Meter No.],MATCH(0,COUNTIF($A$1:A351,MeterDetails[Meter No.]),0))</f>
        <v>#N/A</v>
      </c>
      <c r="B352" s="2" t="str">
        <f t="shared" si="7"/>
        <v/>
      </c>
    </row>
    <row r="353" spans="1:2" x14ac:dyDescent="0.2">
      <c r="A353" s="106" t="e">
        <f t="array" ref="A353">INDEX(MeterDetails[Meter No.],MATCH(0,COUNTIF($A$1:A352,MeterDetails[Meter No.]),0))</f>
        <v>#N/A</v>
      </c>
      <c r="B353" s="2" t="str">
        <f t="shared" si="7"/>
        <v/>
      </c>
    </row>
    <row r="354" spans="1:2" x14ac:dyDescent="0.2">
      <c r="A354" s="106" t="e">
        <f t="array" ref="A354">INDEX(MeterDetails[Meter No.],MATCH(0,COUNTIF($A$1:A353,MeterDetails[Meter No.]),0))</f>
        <v>#N/A</v>
      </c>
      <c r="B354" s="2" t="str">
        <f t="shared" si="7"/>
        <v/>
      </c>
    </row>
    <row r="355" spans="1:2" x14ac:dyDescent="0.2">
      <c r="A355" s="106" t="e">
        <f t="array" ref="A355">INDEX(MeterDetails[Meter No.],MATCH(0,COUNTIF($A$1:A354,MeterDetails[Meter No.]),0))</f>
        <v>#N/A</v>
      </c>
      <c r="B355" s="2" t="str">
        <f t="shared" si="7"/>
        <v/>
      </c>
    </row>
    <row r="356" spans="1:2" x14ac:dyDescent="0.2">
      <c r="A356" s="106" t="e">
        <f t="array" ref="A356">INDEX(MeterDetails[Meter No.],MATCH(0,COUNTIF($A$1:A355,MeterDetails[Meter No.]),0))</f>
        <v>#N/A</v>
      </c>
      <c r="B356" s="2" t="str">
        <f t="shared" si="7"/>
        <v/>
      </c>
    </row>
    <row r="357" spans="1:2" x14ac:dyDescent="0.2">
      <c r="A357" s="106" t="e">
        <f t="array" ref="A357">INDEX(MeterDetails[Meter No.],MATCH(0,COUNTIF($A$1:A356,MeterDetails[Meter No.]),0))</f>
        <v>#N/A</v>
      </c>
      <c r="B357" s="2" t="str">
        <f t="shared" si="7"/>
        <v/>
      </c>
    </row>
    <row r="358" spans="1:2" x14ac:dyDescent="0.2">
      <c r="A358" s="106" t="e">
        <f t="array" ref="A358">INDEX(MeterDetails[Meter No.],MATCH(0,COUNTIF($A$1:A357,MeterDetails[Meter No.]),0))</f>
        <v>#N/A</v>
      </c>
      <c r="B358" s="2" t="str">
        <f t="shared" si="7"/>
        <v/>
      </c>
    </row>
    <row r="359" spans="1:2" x14ac:dyDescent="0.2">
      <c r="A359" s="106" t="e">
        <f t="array" ref="A359">INDEX(MeterDetails[Meter No.],MATCH(0,COUNTIF($A$1:A358,MeterDetails[Meter No.]),0))</f>
        <v>#N/A</v>
      </c>
      <c r="B359" s="2" t="str">
        <f t="shared" si="7"/>
        <v/>
      </c>
    </row>
    <row r="360" spans="1:2" x14ac:dyDescent="0.2">
      <c r="A360" s="106" t="e">
        <f t="array" ref="A360">INDEX(MeterDetails[Meter No.],MATCH(0,COUNTIF($A$1:A359,MeterDetails[Meter No.]),0))</f>
        <v>#N/A</v>
      </c>
      <c r="B360" s="2" t="str">
        <f t="shared" si="7"/>
        <v/>
      </c>
    </row>
    <row r="361" spans="1:2" x14ac:dyDescent="0.2">
      <c r="A361" s="106" t="e">
        <f t="array" ref="A361">INDEX(MeterDetails[Meter No.],MATCH(0,COUNTIF($A$1:A360,MeterDetails[Meter No.]),0))</f>
        <v>#N/A</v>
      </c>
      <c r="B361" s="2" t="str">
        <f t="shared" si="7"/>
        <v/>
      </c>
    </row>
    <row r="362" spans="1:2" x14ac:dyDescent="0.2">
      <c r="A362" s="106" t="e">
        <f t="array" ref="A362">INDEX(MeterDetails[Meter No.],MATCH(0,COUNTIF($A$1:A361,MeterDetails[Meter No.]),0))</f>
        <v>#N/A</v>
      </c>
      <c r="B362" s="2" t="str">
        <f t="shared" si="7"/>
        <v/>
      </c>
    </row>
    <row r="363" spans="1:2" x14ac:dyDescent="0.2">
      <c r="A363" s="106" t="e">
        <f t="array" ref="A363">INDEX(MeterDetails[Meter No.],MATCH(0,COUNTIF($A$1:A362,MeterDetails[Meter No.]),0))</f>
        <v>#N/A</v>
      </c>
      <c r="B363" s="2" t="str">
        <f t="shared" si="7"/>
        <v/>
      </c>
    </row>
    <row r="364" spans="1:2" x14ac:dyDescent="0.2">
      <c r="A364" s="106" t="e">
        <f t="array" ref="A364">INDEX(MeterDetails[Meter No.],MATCH(0,COUNTIF($A$1:A363,MeterDetails[Meter No.]),0))</f>
        <v>#N/A</v>
      </c>
      <c r="B364" s="2" t="str">
        <f t="shared" si="7"/>
        <v/>
      </c>
    </row>
    <row r="365" spans="1:2" x14ac:dyDescent="0.2">
      <c r="A365" s="106" t="e">
        <f t="array" ref="A365">INDEX(MeterDetails[Meter No.],MATCH(0,COUNTIF($A$1:A364,MeterDetails[Meter No.]),0))</f>
        <v>#N/A</v>
      </c>
      <c r="B365" s="2" t="str">
        <f t="shared" si="7"/>
        <v/>
      </c>
    </row>
    <row r="366" spans="1:2" x14ac:dyDescent="0.2">
      <c r="A366" s="106" t="e">
        <f t="array" ref="A366">INDEX(MeterDetails[Meter No.],MATCH(0,COUNTIF($A$1:A365,MeterDetails[Meter No.]),0))</f>
        <v>#N/A</v>
      </c>
      <c r="B366" s="2" t="str">
        <f t="shared" si="7"/>
        <v/>
      </c>
    </row>
    <row r="367" spans="1:2" x14ac:dyDescent="0.2">
      <c r="A367" s="106" t="e">
        <f t="array" ref="A367">INDEX(MeterDetails[Meter No.],MATCH(0,COUNTIF($A$1:A366,MeterDetails[Meter No.]),0))</f>
        <v>#N/A</v>
      </c>
      <c r="B367" s="2" t="str">
        <f t="shared" si="7"/>
        <v/>
      </c>
    </row>
    <row r="368" spans="1:2" x14ac:dyDescent="0.2">
      <c r="A368" s="106" t="e">
        <f t="array" ref="A368">INDEX(MeterDetails[Meter No.],MATCH(0,COUNTIF($A$1:A367,MeterDetails[Meter No.]),0))</f>
        <v>#N/A</v>
      </c>
      <c r="B368" s="2" t="str">
        <f t="shared" si="7"/>
        <v/>
      </c>
    </row>
    <row r="369" spans="1:2" x14ac:dyDescent="0.2">
      <c r="A369" s="106" t="e">
        <f t="array" ref="A369">INDEX(MeterDetails[Meter No.],MATCH(0,COUNTIF($A$1:A368,MeterDetails[Meter No.]),0))</f>
        <v>#N/A</v>
      </c>
      <c r="B369" s="2" t="str">
        <f t="shared" si="7"/>
        <v/>
      </c>
    </row>
    <row r="370" spans="1:2" x14ac:dyDescent="0.2">
      <c r="A370" s="106" t="e">
        <f t="array" ref="A370">INDEX(MeterDetails[Meter No.],MATCH(0,COUNTIF($A$1:A369,MeterDetails[Meter No.]),0))</f>
        <v>#N/A</v>
      </c>
      <c r="B370" s="2" t="str">
        <f t="shared" si="7"/>
        <v/>
      </c>
    </row>
    <row r="371" spans="1:2" x14ac:dyDescent="0.2">
      <c r="A371" s="106" t="e">
        <f t="array" ref="A371">INDEX(MeterDetails[Meter No.],MATCH(0,COUNTIF($A$1:A370,MeterDetails[Meter No.]),0))</f>
        <v>#N/A</v>
      </c>
      <c r="B371" s="2" t="str">
        <f t="shared" si="7"/>
        <v/>
      </c>
    </row>
    <row r="372" spans="1:2" x14ac:dyDescent="0.2">
      <c r="A372" s="106" t="e">
        <f t="array" ref="A372">INDEX(MeterDetails[Meter No.],MATCH(0,COUNTIF($A$1:A371,MeterDetails[Meter No.]),0))</f>
        <v>#N/A</v>
      </c>
      <c r="B372" s="2" t="str">
        <f t="shared" si="7"/>
        <v/>
      </c>
    </row>
    <row r="373" spans="1:2" x14ac:dyDescent="0.2">
      <c r="A373" s="106" t="e">
        <f t="array" ref="A373">INDEX(MeterDetails[Meter No.],MATCH(0,COUNTIF($A$1:A372,MeterDetails[Meter No.]),0))</f>
        <v>#N/A</v>
      </c>
      <c r="B373" s="2" t="str">
        <f t="shared" si="7"/>
        <v/>
      </c>
    </row>
    <row r="374" spans="1:2" x14ac:dyDescent="0.2">
      <c r="A374" s="106" t="e">
        <f t="array" ref="A374">INDEX(MeterDetails[Meter No.],MATCH(0,COUNTIF($A$1:A373,MeterDetails[Meter No.]),0))</f>
        <v>#N/A</v>
      </c>
      <c r="B374" s="2" t="str">
        <f t="shared" si="7"/>
        <v/>
      </c>
    </row>
    <row r="375" spans="1:2" x14ac:dyDescent="0.2">
      <c r="A375" s="106" t="e">
        <f t="array" ref="A375">INDEX(MeterDetails[Meter No.],MATCH(0,COUNTIF($A$1:A374,MeterDetails[Meter No.]),0))</f>
        <v>#N/A</v>
      </c>
      <c r="B375" s="2" t="str">
        <f t="shared" si="7"/>
        <v/>
      </c>
    </row>
    <row r="376" spans="1:2" x14ac:dyDescent="0.2">
      <c r="A376" s="106" t="e">
        <f t="array" ref="A376">INDEX(MeterDetails[Meter No.],MATCH(0,COUNTIF($A$1:A375,MeterDetails[Meter No.]),0))</f>
        <v>#N/A</v>
      </c>
      <c r="B376" s="2" t="str">
        <f t="shared" si="7"/>
        <v/>
      </c>
    </row>
    <row r="377" spans="1:2" x14ac:dyDescent="0.2">
      <c r="A377" s="106" t="e">
        <f t="array" ref="A377">INDEX(MeterDetails[Meter No.],MATCH(0,COUNTIF($A$1:A376,MeterDetails[Meter No.]),0))</f>
        <v>#N/A</v>
      </c>
      <c r="B377" s="2" t="str">
        <f t="shared" si="7"/>
        <v/>
      </c>
    </row>
    <row r="378" spans="1:2" x14ac:dyDescent="0.2">
      <c r="A378" s="106" t="e">
        <f t="array" ref="A378">INDEX(MeterDetails[Meter No.],MATCH(0,COUNTIF($A$1:A377,MeterDetails[Meter No.]),0))</f>
        <v>#N/A</v>
      </c>
      <c r="B378" s="2" t="str">
        <f t="shared" si="7"/>
        <v/>
      </c>
    </row>
    <row r="379" spans="1:2" x14ac:dyDescent="0.2">
      <c r="A379" s="106" t="e">
        <f t="array" ref="A379">INDEX(MeterDetails[Meter No.],MATCH(0,COUNTIF($A$1:A378,MeterDetails[Meter No.]),0))</f>
        <v>#N/A</v>
      </c>
      <c r="B379" s="2" t="str">
        <f t="shared" si="7"/>
        <v/>
      </c>
    </row>
    <row r="380" spans="1:2" x14ac:dyDescent="0.2">
      <c r="A380" s="106" t="e">
        <f t="array" ref="A380">INDEX(MeterDetails[Meter No.],MATCH(0,COUNTIF($A$1:A379,MeterDetails[Meter No.]),0))</f>
        <v>#N/A</v>
      </c>
      <c r="B380" s="2" t="str">
        <f t="shared" si="7"/>
        <v/>
      </c>
    </row>
    <row r="381" spans="1:2" x14ac:dyDescent="0.2">
      <c r="A381" s="106" t="e">
        <f t="array" ref="A381">INDEX(MeterDetails[Meter No.],MATCH(0,COUNTIF($A$1:A380,MeterDetails[Meter No.]),0))</f>
        <v>#N/A</v>
      </c>
      <c r="B381" s="2" t="str">
        <f t="shared" si="7"/>
        <v/>
      </c>
    </row>
    <row r="382" spans="1:2" x14ac:dyDescent="0.2">
      <c r="A382" s="106" t="e">
        <f t="array" ref="A382">INDEX(MeterDetails[Meter No.],MATCH(0,COUNTIF($A$1:A381,MeterDetails[Meter No.]),0))</f>
        <v>#N/A</v>
      </c>
      <c r="B382" s="2" t="str">
        <f t="shared" si="7"/>
        <v/>
      </c>
    </row>
    <row r="383" spans="1:2" x14ac:dyDescent="0.2">
      <c r="A383" s="106" t="e">
        <f t="array" ref="A383">INDEX(MeterDetails[Meter No.],MATCH(0,COUNTIF($A$1:A382,MeterDetails[Meter No.]),0))</f>
        <v>#N/A</v>
      </c>
      <c r="B383" s="2" t="str">
        <f t="shared" si="7"/>
        <v/>
      </c>
    </row>
    <row r="384" spans="1:2" x14ac:dyDescent="0.2">
      <c r="A384" s="106" t="e">
        <f t="array" ref="A384">INDEX(MeterDetails[Meter No.],MATCH(0,COUNTIF($A$1:A383,MeterDetails[Meter No.]),0))</f>
        <v>#N/A</v>
      </c>
      <c r="B384" s="2" t="str">
        <f t="shared" si="7"/>
        <v/>
      </c>
    </row>
    <row r="385" spans="1:2" x14ac:dyDescent="0.2">
      <c r="A385" s="106" t="e">
        <f t="array" ref="A385">INDEX(MeterDetails[Meter No.],MATCH(0,COUNTIF($A$1:A384,MeterDetails[Meter No.]),0))</f>
        <v>#N/A</v>
      </c>
      <c r="B385" s="2" t="str">
        <f t="shared" si="7"/>
        <v/>
      </c>
    </row>
    <row r="386" spans="1:2" x14ac:dyDescent="0.2">
      <c r="A386" s="106" t="e">
        <f t="array" ref="A386">INDEX(MeterDetails[Meter No.],MATCH(0,COUNTIF($A$1:A385,MeterDetails[Meter No.]),0))</f>
        <v>#N/A</v>
      </c>
      <c r="B386" s="2" t="str">
        <f t="shared" ref="B386:B449" si="8">IF(NOT(ISNA(A386)),IF(A386&lt;&gt;0,A386,""),"")</f>
        <v/>
      </c>
    </row>
    <row r="387" spans="1:2" x14ac:dyDescent="0.2">
      <c r="A387" s="106" t="e">
        <f t="array" ref="A387">INDEX(MeterDetails[Meter No.],MATCH(0,COUNTIF($A$1:A386,MeterDetails[Meter No.]),0))</f>
        <v>#N/A</v>
      </c>
      <c r="B387" s="2" t="str">
        <f t="shared" si="8"/>
        <v/>
      </c>
    </row>
    <row r="388" spans="1:2" x14ac:dyDescent="0.2">
      <c r="A388" s="106" t="e">
        <f t="array" ref="A388">INDEX(MeterDetails[Meter No.],MATCH(0,COUNTIF($A$1:A387,MeterDetails[Meter No.]),0))</f>
        <v>#N/A</v>
      </c>
      <c r="B388" s="2" t="str">
        <f t="shared" si="8"/>
        <v/>
      </c>
    </row>
    <row r="389" spans="1:2" x14ac:dyDescent="0.2">
      <c r="A389" s="106" t="e">
        <f t="array" ref="A389">INDEX(MeterDetails[Meter No.],MATCH(0,COUNTIF($A$1:A388,MeterDetails[Meter No.]),0))</f>
        <v>#N/A</v>
      </c>
      <c r="B389" s="2" t="str">
        <f t="shared" si="8"/>
        <v/>
      </c>
    </row>
    <row r="390" spans="1:2" x14ac:dyDescent="0.2">
      <c r="A390" s="106" t="e">
        <f t="array" ref="A390">INDEX(MeterDetails[Meter No.],MATCH(0,COUNTIF($A$1:A389,MeterDetails[Meter No.]),0))</f>
        <v>#N/A</v>
      </c>
      <c r="B390" s="2" t="str">
        <f t="shared" si="8"/>
        <v/>
      </c>
    </row>
    <row r="391" spans="1:2" x14ac:dyDescent="0.2">
      <c r="A391" s="106" t="e">
        <f t="array" ref="A391">INDEX(MeterDetails[Meter No.],MATCH(0,COUNTIF($A$1:A390,MeterDetails[Meter No.]),0))</f>
        <v>#N/A</v>
      </c>
      <c r="B391" s="2" t="str">
        <f t="shared" si="8"/>
        <v/>
      </c>
    </row>
    <row r="392" spans="1:2" x14ac:dyDescent="0.2">
      <c r="A392" s="106" t="e">
        <f t="array" ref="A392">INDEX(MeterDetails[Meter No.],MATCH(0,COUNTIF($A$1:A391,MeterDetails[Meter No.]),0))</f>
        <v>#N/A</v>
      </c>
      <c r="B392" s="2" t="str">
        <f t="shared" si="8"/>
        <v/>
      </c>
    </row>
    <row r="393" spans="1:2" x14ac:dyDescent="0.2">
      <c r="A393" s="106" t="e">
        <f t="array" ref="A393">INDEX(MeterDetails[Meter No.],MATCH(0,COUNTIF($A$1:A392,MeterDetails[Meter No.]),0))</f>
        <v>#N/A</v>
      </c>
      <c r="B393" s="2" t="str">
        <f t="shared" si="8"/>
        <v/>
      </c>
    </row>
    <row r="394" spans="1:2" x14ac:dyDescent="0.2">
      <c r="A394" s="106" t="e">
        <f t="array" ref="A394">INDEX(MeterDetails[Meter No.],MATCH(0,COUNTIF($A$1:A393,MeterDetails[Meter No.]),0))</f>
        <v>#N/A</v>
      </c>
      <c r="B394" s="2" t="str">
        <f t="shared" si="8"/>
        <v/>
      </c>
    </row>
    <row r="395" spans="1:2" x14ac:dyDescent="0.2">
      <c r="A395" s="106" t="e">
        <f t="array" ref="A395">INDEX(MeterDetails[Meter No.],MATCH(0,COUNTIF($A$1:A394,MeterDetails[Meter No.]),0))</f>
        <v>#N/A</v>
      </c>
      <c r="B395" s="2" t="str">
        <f t="shared" si="8"/>
        <v/>
      </c>
    </row>
    <row r="396" spans="1:2" x14ac:dyDescent="0.2">
      <c r="A396" s="106" t="e">
        <f t="array" ref="A396">INDEX(MeterDetails[Meter No.],MATCH(0,COUNTIF($A$1:A395,MeterDetails[Meter No.]),0))</f>
        <v>#N/A</v>
      </c>
      <c r="B396" s="2" t="str">
        <f t="shared" si="8"/>
        <v/>
      </c>
    </row>
    <row r="397" spans="1:2" x14ac:dyDescent="0.2">
      <c r="A397" s="106" t="e">
        <f t="array" ref="A397">INDEX(MeterDetails[Meter No.],MATCH(0,COUNTIF($A$1:A396,MeterDetails[Meter No.]),0))</f>
        <v>#N/A</v>
      </c>
      <c r="B397" s="2" t="str">
        <f t="shared" si="8"/>
        <v/>
      </c>
    </row>
    <row r="398" spans="1:2" x14ac:dyDescent="0.2">
      <c r="A398" s="106" t="e">
        <f t="array" ref="A398">INDEX(MeterDetails[Meter No.],MATCH(0,COUNTIF($A$1:A397,MeterDetails[Meter No.]),0))</f>
        <v>#N/A</v>
      </c>
      <c r="B398" s="2" t="str">
        <f t="shared" si="8"/>
        <v/>
      </c>
    </row>
    <row r="399" spans="1:2" x14ac:dyDescent="0.2">
      <c r="A399" s="106" t="e">
        <f t="array" ref="A399">INDEX(MeterDetails[Meter No.],MATCH(0,COUNTIF($A$1:A398,MeterDetails[Meter No.]),0))</f>
        <v>#N/A</v>
      </c>
      <c r="B399" s="2" t="str">
        <f t="shared" si="8"/>
        <v/>
      </c>
    </row>
    <row r="400" spans="1:2" x14ac:dyDescent="0.2">
      <c r="A400" s="106" t="e">
        <f t="array" ref="A400">INDEX(MeterDetails[Meter No.],MATCH(0,COUNTIF($A$1:A399,MeterDetails[Meter No.]),0))</f>
        <v>#N/A</v>
      </c>
      <c r="B400" s="2" t="str">
        <f t="shared" si="8"/>
        <v/>
      </c>
    </row>
    <row r="401" spans="1:2" x14ac:dyDescent="0.2">
      <c r="A401" s="106" t="e">
        <f t="array" ref="A401">INDEX(MeterDetails[Meter No.],MATCH(0,COUNTIF($A$1:A400,MeterDetails[Meter No.]),0))</f>
        <v>#N/A</v>
      </c>
      <c r="B401" s="2" t="str">
        <f t="shared" si="8"/>
        <v/>
      </c>
    </row>
    <row r="402" spans="1:2" x14ac:dyDescent="0.2">
      <c r="A402" s="106" t="e">
        <f t="array" ref="A402">INDEX(MeterDetails[Meter No.],MATCH(0,COUNTIF($A$1:A401,MeterDetails[Meter No.]),0))</f>
        <v>#N/A</v>
      </c>
      <c r="B402" s="2" t="str">
        <f t="shared" si="8"/>
        <v/>
      </c>
    </row>
    <row r="403" spans="1:2" x14ac:dyDescent="0.2">
      <c r="A403" s="106" t="e">
        <f t="array" ref="A403">INDEX(MeterDetails[Meter No.],MATCH(0,COUNTIF($A$1:A402,MeterDetails[Meter No.]),0))</f>
        <v>#N/A</v>
      </c>
      <c r="B403" s="2" t="str">
        <f t="shared" si="8"/>
        <v/>
      </c>
    </row>
    <row r="404" spans="1:2" x14ac:dyDescent="0.2">
      <c r="A404" s="106" t="e">
        <f t="array" ref="A404">INDEX(MeterDetails[Meter No.],MATCH(0,COUNTIF($A$1:A403,MeterDetails[Meter No.]),0))</f>
        <v>#N/A</v>
      </c>
      <c r="B404" s="2" t="str">
        <f t="shared" si="8"/>
        <v/>
      </c>
    </row>
    <row r="405" spans="1:2" x14ac:dyDescent="0.2">
      <c r="A405" s="106" t="e">
        <f t="array" ref="A405">INDEX(MeterDetails[Meter No.],MATCH(0,COUNTIF($A$1:A404,MeterDetails[Meter No.]),0))</f>
        <v>#N/A</v>
      </c>
      <c r="B405" s="2" t="str">
        <f t="shared" si="8"/>
        <v/>
      </c>
    </row>
    <row r="406" spans="1:2" x14ac:dyDescent="0.2">
      <c r="A406" s="106" t="e">
        <f t="array" ref="A406">INDEX(MeterDetails[Meter No.],MATCH(0,COUNTIF($A$1:A405,MeterDetails[Meter No.]),0))</f>
        <v>#N/A</v>
      </c>
      <c r="B406" s="2" t="str">
        <f t="shared" si="8"/>
        <v/>
      </c>
    </row>
    <row r="407" spans="1:2" x14ac:dyDescent="0.2">
      <c r="A407" s="106" t="e">
        <f t="array" ref="A407">INDEX(MeterDetails[Meter No.],MATCH(0,COUNTIF($A$1:A406,MeterDetails[Meter No.]),0))</f>
        <v>#N/A</v>
      </c>
      <c r="B407" s="2" t="str">
        <f t="shared" si="8"/>
        <v/>
      </c>
    </row>
    <row r="408" spans="1:2" x14ac:dyDescent="0.2">
      <c r="A408" s="106" t="e">
        <f t="array" ref="A408">INDEX(MeterDetails[Meter No.],MATCH(0,COUNTIF($A$1:A407,MeterDetails[Meter No.]),0))</f>
        <v>#N/A</v>
      </c>
      <c r="B408" s="2" t="str">
        <f t="shared" si="8"/>
        <v/>
      </c>
    </row>
    <row r="409" spans="1:2" x14ac:dyDescent="0.2">
      <c r="A409" s="106" t="e">
        <f t="array" ref="A409">INDEX(MeterDetails[Meter No.],MATCH(0,COUNTIF($A$1:A408,MeterDetails[Meter No.]),0))</f>
        <v>#N/A</v>
      </c>
      <c r="B409" s="2" t="str">
        <f t="shared" si="8"/>
        <v/>
      </c>
    </row>
    <row r="410" spans="1:2" x14ac:dyDescent="0.2">
      <c r="A410" s="106" t="e">
        <f t="array" ref="A410">INDEX(MeterDetails[Meter No.],MATCH(0,COUNTIF($A$1:A409,MeterDetails[Meter No.]),0))</f>
        <v>#N/A</v>
      </c>
      <c r="B410" s="2" t="str">
        <f t="shared" si="8"/>
        <v/>
      </c>
    </row>
    <row r="411" spans="1:2" x14ac:dyDescent="0.2">
      <c r="A411" s="106" t="e">
        <f t="array" ref="A411">INDEX(MeterDetails[Meter No.],MATCH(0,COUNTIF($A$1:A410,MeterDetails[Meter No.]),0))</f>
        <v>#N/A</v>
      </c>
      <c r="B411" s="2" t="str">
        <f t="shared" si="8"/>
        <v/>
      </c>
    </row>
    <row r="412" spans="1:2" x14ac:dyDescent="0.2">
      <c r="A412" s="106" t="e">
        <f t="array" ref="A412">INDEX(MeterDetails[Meter No.],MATCH(0,COUNTIF($A$1:A411,MeterDetails[Meter No.]),0))</f>
        <v>#N/A</v>
      </c>
      <c r="B412" s="2" t="str">
        <f t="shared" si="8"/>
        <v/>
      </c>
    </row>
    <row r="413" spans="1:2" x14ac:dyDescent="0.2">
      <c r="A413" s="106" t="e">
        <f t="array" ref="A413">INDEX(MeterDetails[Meter No.],MATCH(0,COUNTIF($A$1:A412,MeterDetails[Meter No.]),0))</f>
        <v>#N/A</v>
      </c>
      <c r="B413" s="2" t="str">
        <f t="shared" si="8"/>
        <v/>
      </c>
    </row>
    <row r="414" spans="1:2" x14ac:dyDescent="0.2">
      <c r="A414" s="106" t="e">
        <f t="array" ref="A414">INDEX(MeterDetails[Meter No.],MATCH(0,COUNTIF($A$1:A413,MeterDetails[Meter No.]),0))</f>
        <v>#N/A</v>
      </c>
      <c r="B414" s="2" t="str">
        <f t="shared" si="8"/>
        <v/>
      </c>
    </row>
    <row r="415" spans="1:2" x14ac:dyDescent="0.2">
      <c r="A415" s="106" t="e">
        <f t="array" ref="A415">INDEX(MeterDetails[Meter No.],MATCH(0,COUNTIF($A$1:A414,MeterDetails[Meter No.]),0))</f>
        <v>#N/A</v>
      </c>
      <c r="B415" s="2" t="str">
        <f t="shared" si="8"/>
        <v/>
      </c>
    </row>
    <row r="416" spans="1:2" x14ac:dyDescent="0.2">
      <c r="A416" s="106" t="e">
        <f t="array" ref="A416">INDEX(MeterDetails[Meter No.],MATCH(0,COUNTIF($A$1:A415,MeterDetails[Meter No.]),0))</f>
        <v>#N/A</v>
      </c>
      <c r="B416" s="2" t="str">
        <f t="shared" si="8"/>
        <v/>
      </c>
    </row>
    <row r="417" spans="1:2" x14ac:dyDescent="0.2">
      <c r="A417" s="106" t="e">
        <f t="array" ref="A417">INDEX(MeterDetails[Meter No.],MATCH(0,COUNTIF($A$1:A416,MeterDetails[Meter No.]),0))</f>
        <v>#N/A</v>
      </c>
      <c r="B417" s="2" t="str">
        <f t="shared" si="8"/>
        <v/>
      </c>
    </row>
    <row r="418" spans="1:2" x14ac:dyDescent="0.2">
      <c r="A418" s="106" t="e">
        <f t="array" ref="A418">INDEX(MeterDetails[Meter No.],MATCH(0,COUNTIF($A$1:A417,MeterDetails[Meter No.]),0))</f>
        <v>#N/A</v>
      </c>
      <c r="B418" s="2" t="str">
        <f t="shared" si="8"/>
        <v/>
      </c>
    </row>
    <row r="419" spans="1:2" x14ac:dyDescent="0.2">
      <c r="A419" s="106" t="e">
        <f t="array" ref="A419">INDEX(MeterDetails[Meter No.],MATCH(0,COUNTIF($A$1:A418,MeterDetails[Meter No.]),0))</f>
        <v>#N/A</v>
      </c>
      <c r="B419" s="2" t="str">
        <f t="shared" si="8"/>
        <v/>
      </c>
    </row>
    <row r="420" spans="1:2" x14ac:dyDescent="0.2">
      <c r="A420" s="106" t="e">
        <f t="array" ref="A420">INDEX(MeterDetails[Meter No.],MATCH(0,COUNTIF($A$1:A419,MeterDetails[Meter No.]),0))</f>
        <v>#N/A</v>
      </c>
      <c r="B420" s="2" t="str">
        <f t="shared" si="8"/>
        <v/>
      </c>
    </row>
    <row r="421" spans="1:2" x14ac:dyDescent="0.2">
      <c r="A421" s="106" t="e">
        <f t="array" ref="A421">INDEX(MeterDetails[Meter No.],MATCH(0,COUNTIF($A$1:A420,MeterDetails[Meter No.]),0))</f>
        <v>#N/A</v>
      </c>
      <c r="B421" s="2" t="str">
        <f t="shared" si="8"/>
        <v/>
      </c>
    </row>
    <row r="422" spans="1:2" x14ac:dyDescent="0.2">
      <c r="A422" s="106" t="e">
        <f t="array" ref="A422">INDEX(MeterDetails[Meter No.],MATCH(0,COUNTIF($A$1:A421,MeterDetails[Meter No.]),0))</f>
        <v>#N/A</v>
      </c>
      <c r="B422" s="2" t="str">
        <f t="shared" si="8"/>
        <v/>
      </c>
    </row>
    <row r="423" spans="1:2" x14ac:dyDescent="0.2">
      <c r="A423" s="106" t="e">
        <f t="array" ref="A423">INDEX(MeterDetails[Meter No.],MATCH(0,COUNTIF($A$1:A422,MeterDetails[Meter No.]),0))</f>
        <v>#N/A</v>
      </c>
      <c r="B423" s="2" t="str">
        <f t="shared" si="8"/>
        <v/>
      </c>
    </row>
    <row r="424" spans="1:2" x14ac:dyDescent="0.2">
      <c r="A424" s="106" t="e">
        <f t="array" ref="A424">INDEX(MeterDetails[Meter No.],MATCH(0,COUNTIF($A$1:A423,MeterDetails[Meter No.]),0))</f>
        <v>#N/A</v>
      </c>
      <c r="B424" s="2" t="str">
        <f t="shared" si="8"/>
        <v/>
      </c>
    </row>
    <row r="425" spans="1:2" x14ac:dyDescent="0.2">
      <c r="A425" s="106" t="e">
        <f t="array" ref="A425">INDEX(MeterDetails[Meter No.],MATCH(0,COUNTIF($A$1:A424,MeterDetails[Meter No.]),0))</f>
        <v>#N/A</v>
      </c>
      <c r="B425" s="2" t="str">
        <f t="shared" si="8"/>
        <v/>
      </c>
    </row>
    <row r="426" spans="1:2" x14ac:dyDescent="0.2">
      <c r="A426" s="106" t="e">
        <f t="array" ref="A426">INDEX(MeterDetails[Meter No.],MATCH(0,COUNTIF($A$1:A425,MeterDetails[Meter No.]),0))</f>
        <v>#N/A</v>
      </c>
      <c r="B426" s="2" t="str">
        <f t="shared" si="8"/>
        <v/>
      </c>
    </row>
    <row r="427" spans="1:2" x14ac:dyDescent="0.2">
      <c r="A427" s="106" t="e">
        <f t="array" ref="A427">INDEX(MeterDetails[Meter No.],MATCH(0,COUNTIF($A$1:A426,MeterDetails[Meter No.]),0))</f>
        <v>#N/A</v>
      </c>
      <c r="B427" s="2" t="str">
        <f t="shared" si="8"/>
        <v/>
      </c>
    </row>
    <row r="428" spans="1:2" x14ac:dyDescent="0.2">
      <c r="A428" s="106" t="e">
        <f t="array" ref="A428">INDEX(MeterDetails[Meter No.],MATCH(0,COUNTIF($A$1:A427,MeterDetails[Meter No.]),0))</f>
        <v>#N/A</v>
      </c>
      <c r="B428" s="2" t="str">
        <f t="shared" si="8"/>
        <v/>
      </c>
    </row>
    <row r="429" spans="1:2" x14ac:dyDescent="0.2">
      <c r="A429" s="106" t="e">
        <f t="array" ref="A429">INDEX(MeterDetails[Meter No.],MATCH(0,COUNTIF($A$1:A428,MeterDetails[Meter No.]),0))</f>
        <v>#N/A</v>
      </c>
      <c r="B429" s="2" t="str">
        <f t="shared" si="8"/>
        <v/>
      </c>
    </row>
    <row r="430" spans="1:2" x14ac:dyDescent="0.2">
      <c r="A430" s="106" t="e">
        <f t="array" ref="A430">INDEX(MeterDetails[Meter No.],MATCH(0,COUNTIF($A$1:A429,MeterDetails[Meter No.]),0))</f>
        <v>#N/A</v>
      </c>
      <c r="B430" s="2" t="str">
        <f t="shared" si="8"/>
        <v/>
      </c>
    </row>
    <row r="431" spans="1:2" x14ac:dyDescent="0.2">
      <c r="A431" s="106" t="e">
        <f t="array" ref="A431">INDEX(MeterDetails[Meter No.],MATCH(0,COUNTIF($A$1:A430,MeterDetails[Meter No.]),0))</f>
        <v>#N/A</v>
      </c>
      <c r="B431" s="2" t="str">
        <f t="shared" si="8"/>
        <v/>
      </c>
    </row>
    <row r="432" spans="1:2" x14ac:dyDescent="0.2">
      <c r="A432" s="106" t="e">
        <f t="array" ref="A432">INDEX(MeterDetails[Meter No.],MATCH(0,COUNTIF($A$1:A431,MeterDetails[Meter No.]),0))</f>
        <v>#N/A</v>
      </c>
      <c r="B432" s="2" t="str">
        <f t="shared" si="8"/>
        <v/>
      </c>
    </row>
    <row r="433" spans="1:2" x14ac:dyDescent="0.2">
      <c r="A433" s="106" t="e">
        <f t="array" ref="A433">INDEX(MeterDetails[Meter No.],MATCH(0,COUNTIF($A$1:A432,MeterDetails[Meter No.]),0))</f>
        <v>#N/A</v>
      </c>
      <c r="B433" s="2" t="str">
        <f t="shared" si="8"/>
        <v/>
      </c>
    </row>
    <row r="434" spans="1:2" x14ac:dyDescent="0.2">
      <c r="A434" s="106" t="e">
        <f t="array" ref="A434">INDEX(MeterDetails[Meter No.],MATCH(0,COUNTIF($A$1:A433,MeterDetails[Meter No.]),0))</f>
        <v>#N/A</v>
      </c>
      <c r="B434" s="2" t="str">
        <f t="shared" si="8"/>
        <v/>
      </c>
    </row>
    <row r="435" spans="1:2" x14ac:dyDescent="0.2">
      <c r="A435" s="106" t="e">
        <f t="array" ref="A435">INDEX(MeterDetails[Meter No.],MATCH(0,COUNTIF($A$1:A434,MeterDetails[Meter No.]),0))</f>
        <v>#N/A</v>
      </c>
      <c r="B435" s="2" t="str">
        <f t="shared" si="8"/>
        <v/>
      </c>
    </row>
    <row r="436" spans="1:2" x14ac:dyDescent="0.2">
      <c r="A436" s="106" t="e">
        <f t="array" ref="A436">INDEX(MeterDetails[Meter No.],MATCH(0,COUNTIF($A$1:A435,MeterDetails[Meter No.]),0))</f>
        <v>#N/A</v>
      </c>
      <c r="B436" s="2" t="str">
        <f t="shared" si="8"/>
        <v/>
      </c>
    </row>
    <row r="437" spans="1:2" x14ac:dyDescent="0.2">
      <c r="A437" s="106" t="e">
        <f t="array" ref="A437">INDEX(MeterDetails[Meter No.],MATCH(0,COUNTIF($A$1:A436,MeterDetails[Meter No.]),0))</f>
        <v>#N/A</v>
      </c>
      <c r="B437" s="2" t="str">
        <f t="shared" si="8"/>
        <v/>
      </c>
    </row>
    <row r="438" spans="1:2" x14ac:dyDescent="0.2">
      <c r="A438" s="106" t="e">
        <f t="array" ref="A438">INDEX(MeterDetails[Meter No.],MATCH(0,COUNTIF($A$1:A437,MeterDetails[Meter No.]),0))</f>
        <v>#N/A</v>
      </c>
      <c r="B438" s="2" t="str">
        <f t="shared" si="8"/>
        <v/>
      </c>
    </row>
    <row r="439" spans="1:2" x14ac:dyDescent="0.2">
      <c r="A439" s="106" t="e">
        <f t="array" ref="A439">INDEX(MeterDetails[Meter No.],MATCH(0,COUNTIF($A$1:A438,MeterDetails[Meter No.]),0))</f>
        <v>#N/A</v>
      </c>
      <c r="B439" s="2" t="str">
        <f t="shared" si="8"/>
        <v/>
      </c>
    </row>
    <row r="440" spans="1:2" x14ac:dyDescent="0.2">
      <c r="A440" s="106" t="e">
        <f t="array" ref="A440">INDEX(MeterDetails[Meter No.],MATCH(0,COUNTIF($A$1:A439,MeterDetails[Meter No.]),0))</f>
        <v>#N/A</v>
      </c>
      <c r="B440" s="2" t="str">
        <f t="shared" si="8"/>
        <v/>
      </c>
    </row>
    <row r="441" spans="1:2" x14ac:dyDescent="0.2">
      <c r="A441" s="106" t="e">
        <f t="array" ref="A441">INDEX(MeterDetails[Meter No.],MATCH(0,COUNTIF($A$1:A440,MeterDetails[Meter No.]),0))</f>
        <v>#N/A</v>
      </c>
      <c r="B441" s="2" t="str">
        <f t="shared" si="8"/>
        <v/>
      </c>
    </row>
    <row r="442" spans="1:2" x14ac:dyDescent="0.2">
      <c r="A442" s="106" t="e">
        <f t="array" ref="A442">INDEX(MeterDetails[Meter No.],MATCH(0,COUNTIF($A$1:A441,MeterDetails[Meter No.]),0))</f>
        <v>#N/A</v>
      </c>
      <c r="B442" s="2" t="str">
        <f t="shared" si="8"/>
        <v/>
      </c>
    </row>
    <row r="443" spans="1:2" x14ac:dyDescent="0.2">
      <c r="A443" s="106" t="e">
        <f t="array" ref="A443">INDEX(MeterDetails[Meter No.],MATCH(0,COUNTIF($A$1:A442,MeterDetails[Meter No.]),0))</f>
        <v>#N/A</v>
      </c>
      <c r="B443" s="2" t="str">
        <f t="shared" si="8"/>
        <v/>
      </c>
    </row>
    <row r="444" spans="1:2" x14ac:dyDescent="0.2">
      <c r="A444" s="106" t="e">
        <f t="array" ref="A444">INDEX(MeterDetails[Meter No.],MATCH(0,COUNTIF($A$1:A443,MeterDetails[Meter No.]),0))</f>
        <v>#N/A</v>
      </c>
      <c r="B444" s="2" t="str">
        <f t="shared" si="8"/>
        <v/>
      </c>
    </row>
    <row r="445" spans="1:2" x14ac:dyDescent="0.2">
      <c r="A445" s="106" t="e">
        <f t="array" ref="A445">INDEX(MeterDetails[Meter No.],MATCH(0,COUNTIF($A$1:A444,MeterDetails[Meter No.]),0))</f>
        <v>#N/A</v>
      </c>
      <c r="B445" s="2" t="str">
        <f t="shared" si="8"/>
        <v/>
      </c>
    </row>
    <row r="446" spans="1:2" x14ac:dyDescent="0.2">
      <c r="A446" s="106" t="e">
        <f t="array" ref="A446">INDEX(MeterDetails[Meter No.],MATCH(0,COUNTIF($A$1:A445,MeterDetails[Meter No.]),0))</f>
        <v>#N/A</v>
      </c>
      <c r="B446" s="2" t="str">
        <f t="shared" si="8"/>
        <v/>
      </c>
    </row>
    <row r="447" spans="1:2" x14ac:dyDescent="0.2">
      <c r="A447" s="106" t="e">
        <f t="array" ref="A447">INDEX(MeterDetails[Meter No.],MATCH(0,COUNTIF($A$1:A446,MeterDetails[Meter No.]),0))</f>
        <v>#N/A</v>
      </c>
      <c r="B447" s="2" t="str">
        <f t="shared" si="8"/>
        <v/>
      </c>
    </row>
    <row r="448" spans="1:2" x14ac:dyDescent="0.2">
      <c r="A448" s="106" t="e">
        <f t="array" ref="A448">INDEX(MeterDetails[Meter No.],MATCH(0,COUNTIF($A$1:A447,MeterDetails[Meter No.]),0))</f>
        <v>#N/A</v>
      </c>
      <c r="B448" s="2" t="str">
        <f t="shared" si="8"/>
        <v/>
      </c>
    </row>
    <row r="449" spans="1:2" x14ac:dyDescent="0.2">
      <c r="A449" s="106" t="e">
        <f t="array" ref="A449">INDEX(MeterDetails[Meter No.],MATCH(0,COUNTIF($A$1:A448,MeterDetails[Meter No.]),0))</f>
        <v>#N/A</v>
      </c>
      <c r="B449" s="2" t="str">
        <f t="shared" si="8"/>
        <v/>
      </c>
    </row>
    <row r="450" spans="1:2" x14ac:dyDescent="0.2">
      <c r="A450" s="106" t="e">
        <f t="array" ref="A450">INDEX(MeterDetails[Meter No.],MATCH(0,COUNTIF($A$1:A449,MeterDetails[Meter No.]),0))</f>
        <v>#N/A</v>
      </c>
      <c r="B450" s="2" t="str">
        <f t="shared" ref="B450:B513" si="9">IF(NOT(ISNA(A450)),IF(A450&lt;&gt;0,A450,""),"")</f>
        <v/>
      </c>
    </row>
    <row r="451" spans="1:2" x14ac:dyDescent="0.2">
      <c r="A451" s="106" t="e">
        <f t="array" ref="A451">INDEX(MeterDetails[Meter No.],MATCH(0,COUNTIF($A$1:A450,MeterDetails[Meter No.]),0))</f>
        <v>#N/A</v>
      </c>
      <c r="B451" s="2" t="str">
        <f t="shared" si="9"/>
        <v/>
      </c>
    </row>
    <row r="452" spans="1:2" x14ac:dyDescent="0.2">
      <c r="A452" s="106" t="e">
        <f t="array" ref="A452">INDEX(MeterDetails[Meter No.],MATCH(0,COUNTIF($A$1:A451,MeterDetails[Meter No.]),0))</f>
        <v>#N/A</v>
      </c>
      <c r="B452" s="2" t="str">
        <f t="shared" si="9"/>
        <v/>
      </c>
    </row>
    <row r="453" spans="1:2" x14ac:dyDescent="0.2">
      <c r="A453" s="106" t="e">
        <f t="array" ref="A453">INDEX(MeterDetails[Meter No.],MATCH(0,COUNTIF($A$1:A452,MeterDetails[Meter No.]),0))</f>
        <v>#N/A</v>
      </c>
      <c r="B453" s="2" t="str">
        <f t="shared" si="9"/>
        <v/>
      </c>
    </row>
    <row r="454" spans="1:2" x14ac:dyDescent="0.2">
      <c r="A454" s="106" t="e">
        <f t="array" ref="A454">INDEX(MeterDetails[Meter No.],MATCH(0,COUNTIF($A$1:A453,MeterDetails[Meter No.]),0))</f>
        <v>#N/A</v>
      </c>
      <c r="B454" s="2" t="str">
        <f t="shared" si="9"/>
        <v/>
      </c>
    </row>
    <row r="455" spans="1:2" x14ac:dyDescent="0.2">
      <c r="A455" s="106" t="e">
        <f t="array" ref="A455">INDEX(MeterDetails[Meter No.],MATCH(0,COUNTIF($A$1:A454,MeterDetails[Meter No.]),0))</f>
        <v>#N/A</v>
      </c>
      <c r="B455" s="2" t="str">
        <f t="shared" si="9"/>
        <v/>
      </c>
    </row>
    <row r="456" spans="1:2" x14ac:dyDescent="0.2">
      <c r="A456" s="106" t="e">
        <f t="array" ref="A456">INDEX(MeterDetails[Meter No.],MATCH(0,COUNTIF($A$1:A455,MeterDetails[Meter No.]),0))</f>
        <v>#N/A</v>
      </c>
      <c r="B456" s="2" t="str">
        <f t="shared" si="9"/>
        <v/>
      </c>
    </row>
    <row r="457" spans="1:2" x14ac:dyDescent="0.2">
      <c r="A457" s="106" t="e">
        <f t="array" ref="A457">INDEX(MeterDetails[Meter No.],MATCH(0,COUNTIF($A$1:A456,MeterDetails[Meter No.]),0))</f>
        <v>#N/A</v>
      </c>
      <c r="B457" s="2" t="str">
        <f t="shared" si="9"/>
        <v/>
      </c>
    </row>
    <row r="458" spans="1:2" x14ac:dyDescent="0.2">
      <c r="A458" s="106" t="e">
        <f t="array" ref="A458">INDEX(MeterDetails[Meter No.],MATCH(0,COUNTIF($A$1:A457,MeterDetails[Meter No.]),0))</f>
        <v>#N/A</v>
      </c>
      <c r="B458" s="2" t="str">
        <f t="shared" si="9"/>
        <v/>
      </c>
    </row>
    <row r="459" spans="1:2" x14ac:dyDescent="0.2">
      <c r="A459" s="106" t="e">
        <f t="array" ref="A459">INDEX(MeterDetails[Meter No.],MATCH(0,COUNTIF($A$1:A458,MeterDetails[Meter No.]),0))</f>
        <v>#N/A</v>
      </c>
      <c r="B459" s="2" t="str">
        <f t="shared" si="9"/>
        <v/>
      </c>
    </row>
    <row r="460" spans="1:2" x14ac:dyDescent="0.2">
      <c r="A460" s="106" t="e">
        <f t="array" ref="A460">INDEX(MeterDetails[Meter No.],MATCH(0,COUNTIF($A$1:A459,MeterDetails[Meter No.]),0))</f>
        <v>#N/A</v>
      </c>
      <c r="B460" s="2" t="str">
        <f t="shared" si="9"/>
        <v/>
      </c>
    </row>
    <row r="461" spans="1:2" x14ac:dyDescent="0.2">
      <c r="A461" s="106" t="e">
        <f t="array" ref="A461">INDEX(MeterDetails[Meter No.],MATCH(0,COUNTIF($A$1:A460,MeterDetails[Meter No.]),0))</f>
        <v>#N/A</v>
      </c>
      <c r="B461" s="2" t="str">
        <f t="shared" si="9"/>
        <v/>
      </c>
    </row>
    <row r="462" spans="1:2" x14ac:dyDescent="0.2">
      <c r="A462" s="106" t="e">
        <f t="array" ref="A462">INDEX(MeterDetails[Meter No.],MATCH(0,COUNTIF($A$1:A461,MeterDetails[Meter No.]),0))</f>
        <v>#N/A</v>
      </c>
      <c r="B462" s="2" t="str">
        <f t="shared" si="9"/>
        <v/>
      </c>
    </row>
    <row r="463" spans="1:2" x14ac:dyDescent="0.2">
      <c r="A463" s="106" t="e">
        <f t="array" ref="A463">INDEX(MeterDetails[Meter No.],MATCH(0,COUNTIF($A$1:A462,MeterDetails[Meter No.]),0))</f>
        <v>#N/A</v>
      </c>
      <c r="B463" s="2" t="str">
        <f t="shared" si="9"/>
        <v/>
      </c>
    </row>
    <row r="464" spans="1:2" x14ac:dyDescent="0.2">
      <c r="A464" s="106" t="e">
        <f t="array" ref="A464">INDEX(MeterDetails[Meter No.],MATCH(0,COUNTIF($A$1:A463,MeterDetails[Meter No.]),0))</f>
        <v>#N/A</v>
      </c>
      <c r="B464" s="2" t="str">
        <f t="shared" si="9"/>
        <v/>
      </c>
    </row>
    <row r="465" spans="1:2" x14ac:dyDescent="0.2">
      <c r="A465" s="106" t="e">
        <f t="array" ref="A465">INDEX(MeterDetails[Meter No.],MATCH(0,COUNTIF($A$1:A464,MeterDetails[Meter No.]),0))</f>
        <v>#N/A</v>
      </c>
      <c r="B465" s="2" t="str">
        <f t="shared" si="9"/>
        <v/>
      </c>
    </row>
    <row r="466" spans="1:2" x14ac:dyDescent="0.2">
      <c r="A466" s="106" t="e">
        <f t="array" ref="A466">INDEX(MeterDetails[Meter No.],MATCH(0,COUNTIF($A$1:A465,MeterDetails[Meter No.]),0))</f>
        <v>#N/A</v>
      </c>
      <c r="B466" s="2" t="str">
        <f t="shared" si="9"/>
        <v/>
      </c>
    </row>
    <row r="467" spans="1:2" x14ac:dyDescent="0.2">
      <c r="A467" s="106" t="e">
        <f t="array" ref="A467">INDEX(MeterDetails[Meter No.],MATCH(0,COUNTIF($A$1:A466,MeterDetails[Meter No.]),0))</f>
        <v>#N/A</v>
      </c>
      <c r="B467" s="2" t="str">
        <f t="shared" si="9"/>
        <v/>
      </c>
    </row>
    <row r="468" spans="1:2" x14ac:dyDescent="0.2">
      <c r="A468" s="106" t="e">
        <f t="array" ref="A468">INDEX(MeterDetails[Meter No.],MATCH(0,COUNTIF($A$1:A467,MeterDetails[Meter No.]),0))</f>
        <v>#N/A</v>
      </c>
      <c r="B468" s="2" t="str">
        <f t="shared" si="9"/>
        <v/>
      </c>
    </row>
    <row r="469" spans="1:2" x14ac:dyDescent="0.2">
      <c r="A469" s="106" t="e">
        <f t="array" ref="A469">INDEX(MeterDetails[Meter No.],MATCH(0,COUNTIF($A$1:A468,MeterDetails[Meter No.]),0))</f>
        <v>#N/A</v>
      </c>
      <c r="B469" s="2" t="str">
        <f t="shared" si="9"/>
        <v/>
      </c>
    </row>
    <row r="470" spans="1:2" x14ac:dyDescent="0.2">
      <c r="A470" s="106" t="e">
        <f t="array" ref="A470">INDEX(MeterDetails[Meter No.],MATCH(0,COUNTIF($A$1:A469,MeterDetails[Meter No.]),0))</f>
        <v>#N/A</v>
      </c>
      <c r="B470" s="2" t="str">
        <f t="shared" si="9"/>
        <v/>
      </c>
    </row>
    <row r="471" spans="1:2" x14ac:dyDescent="0.2">
      <c r="A471" s="106" t="e">
        <f t="array" ref="A471">INDEX(MeterDetails[Meter No.],MATCH(0,COUNTIF($A$1:A470,MeterDetails[Meter No.]),0))</f>
        <v>#N/A</v>
      </c>
      <c r="B471" s="2" t="str">
        <f t="shared" si="9"/>
        <v/>
      </c>
    </row>
    <row r="472" spans="1:2" x14ac:dyDescent="0.2">
      <c r="A472" s="106" t="e">
        <f t="array" ref="A472">INDEX(MeterDetails[Meter No.],MATCH(0,COUNTIF($A$1:A471,MeterDetails[Meter No.]),0))</f>
        <v>#N/A</v>
      </c>
      <c r="B472" s="2" t="str">
        <f t="shared" si="9"/>
        <v/>
      </c>
    </row>
    <row r="473" spans="1:2" x14ac:dyDescent="0.2">
      <c r="A473" s="106" t="e">
        <f t="array" ref="A473">INDEX(MeterDetails[Meter No.],MATCH(0,COUNTIF($A$1:A472,MeterDetails[Meter No.]),0))</f>
        <v>#N/A</v>
      </c>
      <c r="B473" s="2" t="str">
        <f t="shared" si="9"/>
        <v/>
      </c>
    </row>
    <row r="474" spans="1:2" x14ac:dyDescent="0.2">
      <c r="A474" s="106" t="e">
        <f t="array" ref="A474">INDEX(MeterDetails[Meter No.],MATCH(0,COUNTIF($A$1:A473,MeterDetails[Meter No.]),0))</f>
        <v>#N/A</v>
      </c>
      <c r="B474" s="2" t="str">
        <f t="shared" si="9"/>
        <v/>
      </c>
    </row>
    <row r="475" spans="1:2" x14ac:dyDescent="0.2">
      <c r="A475" s="106" t="e">
        <f t="array" ref="A475">INDEX(MeterDetails[Meter No.],MATCH(0,COUNTIF($A$1:A474,MeterDetails[Meter No.]),0))</f>
        <v>#N/A</v>
      </c>
      <c r="B475" s="2" t="str">
        <f t="shared" si="9"/>
        <v/>
      </c>
    </row>
    <row r="476" spans="1:2" x14ac:dyDescent="0.2">
      <c r="A476" s="106" t="e">
        <f t="array" ref="A476">INDEX(MeterDetails[Meter No.],MATCH(0,COUNTIF($A$1:A475,MeterDetails[Meter No.]),0))</f>
        <v>#N/A</v>
      </c>
      <c r="B476" s="2" t="str">
        <f t="shared" si="9"/>
        <v/>
      </c>
    </row>
    <row r="477" spans="1:2" x14ac:dyDescent="0.2">
      <c r="A477" s="106" t="e">
        <f t="array" ref="A477">INDEX(MeterDetails[Meter No.],MATCH(0,COUNTIF($A$1:A476,MeterDetails[Meter No.]),0))</f>
        <v>#N/A</v>
      </c>
      <c r="B477" s="2" t="str">
        <f t="shared" si="9"/>
        <v/>
      </c>
    </row>
    <row r="478" spans="1:2" x14ac:dyDescent="0.2">
      <c r="A478" s="106" t="e">
        <f t="array" ref="A478">INDEX(MeterDetails[Meter No.],MATCH(0,COUNTIF($A$1:A477,MeterDetails[Meter No.]),0))</f>
        <v>#N/A</v>
      </c>
      <c r="B478" s="2" t="str">
        <f t="shared" si="9"/>
        <v/>
      </c>
    </row>
    <row r="479" spans="1:2" x14ac:dyDescent="0.2">
      <c r="A479" s="106" t="e">
        <f t="array" ref="A479">INDEX(MeterDetails[Meter No.],MATCH(0,COUNTIF($A$1:A478,MeterDetails[Meter No.]),0))</f>
        <v>#N/A</v>
      </c>
      <c r="B479" s="2" t="str">
        <f t="shared" si="9"/>
        <v/>
      </c>
    </row>
    <row r="480" spans="1:2" x14ac:dyDescent="0.2">
      <c r="A480" s="106" t="e">
        <f t="array" ref="A480">INDEX(MeterDetails[Meter No.],MATCH(0,COUNTIF($A$1:A479,MeterDetails[Meter No.]),0))</f>
        <v>#N/A</v>
      </c>
      <c r="B480" s="2" t="str">
        <f t="shared" si="9"/>
        <v/>
      </c>
    </row>
    <row r="481" spans="1:2" x14ac:dyDescent="0.2">
      <c r="A481" s="106" t="e">
        <f t="array" ref="A481">INDEX(MeterDetails[Meter No.],MATCH(0,COUNTIF($A$1:A480,MeterDetails[Meter No.]),0))</f>
        <v>#N/A</v>
      </c>
      <c r="B481" s="2" t="str">
        <f t="shared" si="9"/>
        <v/>
      </c>
    </row>
    <row r="482" spans="1:2" x14ac:dyDescent="0.2">
      <c r="A482" s="106" t="e">
        <f t="array" ref="A482">INDEX(MeterDetails[Meter No.],MATCH(0,COUNTIF($A$1:A481,MeterDetails[Meter No.]),0))</f>
        <v>#N/A</v>
      </c>
      <c r="B482" s="2" t="str">
        <f t="shared" si="9"/>
        <v/>
      </c>
    </row>
    <row r="483" spans="1:2" x14ac:dyDescent="0.2">
      <c r="A483" s="106" t="e">
        <f t="array" ref="A483">INDEX(MeterDetails[Meter No.],MATCH(0,COUNTIF($A$1:A482,MeterDetails[Meter No.]),0))</f>
        <v>#N/A</v>
      </c>
      <c r="B483" s="2" t="str">
        <f t="shared" si="9"/>
        <v/>
      </c>
    </row>
    <row r="484" spans="1:2" x14ac:dyDescent="0.2">
      <c r="A484" s="106" t="e">
        <f t="array" ref="A484">INDEX(MeterDetails[Meter No.],MATCH(0,COUNTIF($A$1:A483,MeterDetails[Meter No.]),0))</f>
        <v>#N/A</v>
      </c>
      <c r="B484" s="2" t="str">
        <f t="shared" si="9"/>
        <v/>
      </c>
    </row>
    <row r="485" spans="1:2" x14ac:dyDescent="0.2">
      <c r="A485" s="106" t="e">
        <f t="array" ref="A485">INDEX(MeterDetails[Meter No.],MATCH(0,COUNTIF($A$1:A484,MeterDetails[Meter No.]),0))</f>
        <v>#N/A</v>
      </c>
      <c r="B485" s="2" t="str">
        <f t="shared" si="9"/>
        <v/>
      </c>
    </row>
    <row r="486" spans="1:2" x14ac:dyDescent="0.2">
      <c r="A486" s="106" t="e">
        <f t="array" ref="A486">INDEX(MeterDetails[Meter No.],MATCH(0,COUNTIF($A$1:A485,MeterDetails[Meter No.]),0))</f>
        <v>#N/A</v>
      </c>
      <c r="B486" s="2" t="str">
        <f t="shared" si="9"/>
        <v/>
      </c>
    </row>
    <row r="487" spans="1:2" x14ac:dyDescent="0.2">
      <c r="A487" s="106" t="e">
        <f t="array" ref="A487">INDEX(MeterDetails[Meter No.],MATCH(0,COUNTIF($A$1:A486,MeterDetails[Meter No.]),0))</f>
        <v>#N/A</v>
      </c>
      <c r="B487" s="2" t="str">
        <f t="shared" si="9"/>
        <v/>
      </c>
    </row>
    <row r="488" spans="1:2" x14ac:dyDescent="0.2">
      <c r="A488" s="106" t="e">
        <f t="array" ref="A488">INDEX(MeterDetails[Meter No.],MATCH(0,COUNTIF($A$1:A487,MeterDetails[Meter No.]),0))</f>
        <v>#N/A</v>
      </c>
      <c r="B488" s="2" t="str">
        <f t="shared" si="9"/>
        <v/>
      </c>
    </row>
    <row r="489" spans="1:2" x14ac:dyDescent="0.2">
      <c r="A489" s="106" t="e">
        <f t="array" ref="A489">INDEX(MeterDetails[Meter No.],MATCH(0,COUNTIF($A$1:A488,MeterDetails[Meter No.]),0))</f>
        <v>#N/A</v>
      </c>
      <c r="B489" s="2" t="str">
        <f t="shared" si="9"/>
        <v/>
      </c>
    </row>
    <row r="490" spans="1:2" x14ac:dyDescent="0.2">
      <c r="A490" s="106" t="e">
        <f t="array" ref="A490">INDEX(MeterDetails[Meter No.],MATCH(0,COUNTIF($A$1:A489,MeterDetails[Meter No.]),0))</f>
        <v>#N/A</v>
      </c>
      <c r="B490" s="2" t="str">
        <f t="shared" si="9"/>
        <v/>
      </c>
    </row>
    <row r="491" spans="1:2" x14ac:dyDescent="0.2">
      <c r="A491" s="106" t="e">
        <f t="array" ref="A491">INDEX(MeterDetails[Meter No.],MATCH(0,COUNTIF($A$1:A490,MeterDetails[Meter No.]),0))</f>
        <v>#N/A</v>
      </c>
      <c r="B491" s="2" t="str">
        <f t="shared" si="9"/>
        <v/>
      </c>
    </row>
    <row r="492" spans="1:2" x14ac:dyDescent="0.2">
      <c r="A492" s="106" t="e">
        <f t="array" ref="A492">INDEX(MeterDetails[Meter No.],MATCH(0,COUNTIF($A$1:A491,MeterDetails[Meter No.]),0))</f>
        <v>#N/A</v>
      </c>
      <c r="B492" s="2" t="str">
        <f t="shared" si="9"/>
        <v/>
      </c>
    </row>
    <row r="493" spans="1:2" x14ac:dyDescent="0.2">
      <c r="A493" s="106" t="e">
        <f t="array" ref="A493">INDEX(MeterDetails[Meter No.],MATCH(0,COUNTIF($A$1:A492,MeterDetails[Meter No.]),0))</f>
        <v>#N/A</v>
      </c>
      <c r="B493" s="2" t="str">
        <f t="shared" si="9"/>
        <v/>
      </c>
    </row>
    <row r="494" spans="1:2" x14ac:dyDescent="0.2">
      <c r="A494" s="106" t="e">
        <f t="array" ref="A494">INDEX(MeterDetails[Meter No.],MATCH(0,COUNTIF($A$1:A493,MeterDetails[Meter No.]),0))</f>
        <v>#N/A</v>
      </c>
      <c r="B494" s="2" t="str">
        <f t="shared" si="9"/>
        <v/>
      </c>
    </row>
    <row r="495" spans="1:2" x14ac:dyDescent="0.2">
      <c r="A495" s="106" t="e">
        <f t="array" ref="A495">INDEX(MeterDetails[Meter No.],MATCH(0,COUNTIF($A$1:A494,MeterDetails[Meter No.]),0))</f>
        <v>#N/A</v>
      </c>
      <c r="B495" s="2" t="str">
        <f t="shared" si="9"/>
        <v/>
      </c>
    </row>
    <row r="496" spans="1:2" x14ac:dyDescent="0.2">
      <c r="A496" s="106" t="e">
        <f t="array" ref="A496">INDEX(MeterDetails[Meter No.],MATCH(0,COUNTIF($A$1:A495,MeterDetails[Meter No.]),0))</f>
        <v>#N/A</v>
      </c>
      <c r="B496" s="2" t="str">
        <f t="shared" si="9"/>
        <v/>
      </c>
    </row>
    <row r="497" spans="1:2" x14ac:dyDescent="0.2">
      <c r="A497" s="106" t="e">
        <f t="array" ref="A497">INDEX(MeterDetails[Meter No.],MATCH(0,COUNTIF($A$1:A496,MeterDetails[Meter No.]),0))</f>
        <v>#N/A</v>
      </c>
      <c r="B497" s="2" t="str">
        <f t="shared" si="9"/>
        <v/>
      </c>
    </row>
    <row r="498" spans="1:2" x14ac:dyDescent="0.2">
      <c r="A498" s="106" t="e">
        <f t="array" ref="A498">INDEX(MeterDetails[Meter No.],MATCH(0,COUNTIF($A$1:A497,MeterDetails[Meter No.]),0))</f>
        <v>#N/A</v>
      </c>
      <c r="B498" s="2" t="str">
        <f t="shared" si="9"/>
        <v/>
      </c>
    </row>
    <row r="499" spans="1:2" x14ac:dyDescent="0.2">
      <c r="A499" s="106" t="e">
        <f t="array" ref="A499">INDEX(MeterDetails[Meter No.],MATCH(0,COUNTIF($A$1:A498,MeterDetails[Meter No.]),0))</f>
        <v>#N/A</v>
      </c>
      <c r="B499" s="2" t="str">
        <f t="shared" si="9"/>
        <v/>
      </c>
    </row>
    <row r="500" spans="1:2" x14ac:dyDescent="0.2">
      <c r="A500" s="106" t="e">
        <f t="array" ref="A500">INDEX(MeterDetails[Meter No.],MATCH(0,COUNTIF($A$1:A499,MeterDetails[Meter No.]),0))</f>
        <v>#N/A</v>
      </c>
      <c r="B500" s="2" t="str">
        <f t="shared" si="9"/>
        <v/>
      </c>
    </row>
    <row r="501" spans="1:2" x14ac:dyDescent="0.2">
      <c r="A501" s="106" t="e">
        <f t="array" ref="A501">INDEX(MeterDetails[Meter No.],MATCH(0,COUNTIF($A$1:A500,MeterDetails[Meter No.]),0))</f>
        <v>#N/A</v>
      </c>
      <c r="B501" s="2" t="str">
        <f t="shared" si="9"/>
        <v/>
      </c>
    </row>
    <row r="502" spans="1:2" x14ac:dyDescent="0.2">
      <c r="A502" s="106" t="e">
        <f t="array" ref="A502">INDEX(MeterDetails[Meter No.],MATCH(0,COUNTIF($A$1:A501,MeterDetails[Meter No.]),0))</f>
        <v>#N/A</v>
      </c>
      <c r="B502" s="2" t="str">
        <f t="shared" si="9"/>
        <v/>
      </c>
    </row>
    <row r="503" spans="1:2" x14ac:dyDescent="0.2">
      <c r="A503" s="106" t="e">
        <f t="array" ref="A503">INDEX(MeterDetails[Meter No.],MATCH(0,COUNTIF($A$1:A502,MeterDetails[Meter No.]),0))</f>
        <v>#N/A</v>
      </c>
      <c r="B503" s="2" t="str">
        <f t="shared" si="9"/>
        <v/>
      </c>
    </row>
    <row r="504" spans="1:2" x14ac:dyDescent="0.2">
      <c r="A504" s="106" t="e">
        <f t="array" ref="A504">INDEX(MeterDetails[Meter No.],MATCH(0,COUNTIF($A$1:A503,MeterDetails[Meter No.]),0))</f>
        <v>#N/A</v>
      </c>
      <c r="B504" s="2" t="str">
        <f t="shared" si="9"/>
        <v/>
      </c>
    </row>
    <row r="505" spans="1:2" x14ac:dyDescent="0.2">
      <c r="A505" s="106" t="e">
        <f t="array" ref="A505">INDEX(MeterDetails[Meter No.],MATCH(0,COUNTIF($A$1:A504,MeterDetails[Meter No.]),0))</f>
        <v>#N/A</v>
      </c>
      <c r="B505" s="2" t="str">
        <f t="shared" si="9"/>
        <v/>
      </c>
    </row>
    <row r="506" spans="1:2" x14ac:dyDescent="0.2">
      <c r="A506" s="106" t="e">
        <f t="array" ref="A506">INDEX(MeterDetails[Meter No.],MATCH(0,COUNTIF($A$1:A505,MeterDetails[Meter No.]),0))</f>
        <v>#N/A</v>
      </c>
      <c r="B506" s="2" t="str">
        <f t="shared" si="9"/>
        <v/>
      </c>
    </row>
    <row r="507" spans="1:2" x14ac:dyDescent="0.2">
      <c r="A507" s="106" t="e">
        <f t="array" ref="A507">INDEX(MeterDetails[Meter No.],MATCH(0,COUNTIF($A$1:A506,MeterDetails[Meter No.]),0))</f>
        <v>#N/A</v>
      </c>
      <c r="B507" s="2" t="str">
        <f t="shared" si="9"/>
        <v/>
      </c>
    </row>
    <row r="508" spans="1:2" x14ac:dyDescent="0.2">
      <c r="A508" s="106" t="e">
        <f t="array" ref="A508">INDEX(MeterDetails[Meter No.],MATCH(0,COUNTIF($A$1:A507,MeterDetails[Meter No.]),0))</f>
        <v>#N/A</v>
      </c>
      <c r="B508" s="2" t="str">
        <f t="shared" si="9"/>
        <v/>
      </c>
    </row>
    <row r="509" spans="1:2" x14ac:dyDescent="0.2">
      <c r="A509" s="106" t="e">
        <f t="array" ref="A509">INDEX(MeterDetails[Meter No.],MATCH(0,COUNTIF($A$1:A508,MeterDetails[Meter No.]),0))</f>
        <v>#N/A</v>
      </c>
      <c r="B509" s="2" t="str">
        <f t="shared" si="9"/>
        <v/>
      </c>
    </row>
    <row r="510" spans="1:2" x14ac:dyDescent="0.2">
      <c r="A510" s="106" t="e">
        <f t="array" ref="A510">INDEX(MeterDetails[Meter No.],MATCH(0,COUNTIF($A$1:A509,MeterDetails[Meter No.]),0))</f>
        <v>#N/A</v>
      </c>
      <c r="B510" s="2" t="str">
        <f t="shared" si="9"/>
        <v/>
      </c>
    </row>
    <row r="511" spans="1:2" x14ac:dyDescent="0.2">
      <c r="A511" s="106" t="e">
        <f t="array" ref="A511">INDEX(MeterDetails[Meter No.],MATCH(0,COUNTIF($A$1:A510,MeterDetails[Meter No.]),0))</f>
        <v>#N/A</v>
      </c>
      <c r="B511" s="2" t="str">
        <f t="shared" si="9"/>
        <v/>
      </c>
    </row>
    <row r="512" spans="1:2" x14ac:dyDescent="0.2">
      <c r="A512" s="106" t="e">
        <f t="array" ref="A512">INDEX(MeterDetails[Meter No.],MATCH(0,COUNTIF($A$1:A511,MeterDetails[Meter No.]),0))</f>
        <v>#N/A</v>
      </c>
      <c r="B512" s="2" t="str">
        <f t="shared" si="9"/>
        <v/>
      </c>
    </row>
    <row r="513" spans="1:2" x14ac:dyDescent="0.2">
      <c r="A513" s="106" t="e">
        <f t="array" ref="A513">INDEX(MeterDetails[Meter No.],MATCH(0,COUNTIF($A$1:A512,MeterDetails[Meter No.]),0))</f>
        <v>#N/A</v>
      </c>
      <c r="B513" s="2" t="str">
        <f t="shared" si="9"/>
        <v/>
      </c>
    </row>
    <row r="514" spans="1:2" x14ac:dyDescent="0.2">
      <c r="A514" s="106" t="e">
        <f t="array" ref="A514">INDEX(MeterDetails[Meter No.],MATCH(0,COUNTIF($A$1:A513,MeterDetails[Meter No.]),0))</f>
        <v>#N/A</v>
      </c>
      <c r="B514" s="2" t="str">
        <f t="shared" ref="B514:B577" si="10">IF(NOT(ISNA(A514)),IF(A514&lt;&gt;0,A514,""),"")</f>
        <v/>
      </c>
    </row>
    <row r="515" spans="1:2" x14ac:dyDescent="0.2">
      <c r="A515" s="106" t="e">
        <f t="array" ref="A515">INDEX(MeterDetails[Meter No.],MATCH(0,COUNTIF($A$1:A514,MeterDetails[Meter No.]),0))</f>
        <v>#N/A</v>
      </c>
      <c r="B515" s="2" t="str">
        <f t="shared" si="10"/>
        <v/>
      </c>
    </row>
    <row r="516" spans="1:2" x14ac:dyDescent="0.2">
      <c r="A516" s="106" t="e">
        <f t="array" ref="A516">INDEX(MeterDetails[Meter No.],MATCH(0,COUNTIF($A$1:A515,MeterDetails[Meter No.]),0))</f>
        <v>#N/A</v>
      </c>
      <c r="B516" s="2" t="str">
        <f t="shared" si="10"/>
        <v/>
      </c>
    </row>
    <row r="517" spans="1:2" x14ac:dyDescent="0.2">
      <c r="A517" s="106" t="e">
        <f t="array" ref="A517">INDEX(MeterDetails[Meter No.],MATCH(0,COUNTIF($A$1:A516,MeterDetails[Meter No.]),0))</f>
        <v>#N/A</v>
      </c>
      <c r="B517" s="2" t="str">
        <f t="shared" si="10"/>
        <v/>
      </c>
    </row>
    <row r="518" spans="1:2" x14ac:dyDescent="0.2">
      <c r="A518" s="106" t="e">
        <f t="array" ref="A518">INDEX(MeterDetails[Meter No.],MATCH(0,COUNTIF($A$1:A517,MeterDetails[Meter No.]),0))</f>
        <v>#N/A</v>
      </c>
      <c r="B518" s="2" t="str">
        <f t="shared" si="10"/>
        <v/>
      </c>
    </row>
    <row r="519" spans="1:2" x14ac:dyDescent="0.2">
      <c r="A519" s="106" t="e">
        <f t="array" ref="A519">INDEX(MeterDetails[Meter No.],MATCH(0,COUNTIF($A$1:A518,MeterDetails[Meter No.]),0))</f>
        <v>#N/A</v>
      </c>
      <c r="B519" s="2" t="str">
        <f t="shared" si="10"/>
        <v/>
      </c>
    </row>
    <row r="520" spans="1:2" x14ac:dyDescent="0.2">
      <c r="A520" s="106" t="e">
        <f t="array" ref="A520">INDEX(MeterDetails[Meter No.],MATCH(0,COUNTIF($A$1:A519,MeterDetails[Meter No.]),0))</f>
        <v>#N/A</v>
      </c>
      <c r="B520" s="2" t="str">
        <f t="shared" si="10"/>
        <v/>
      </c>
    </row>
    <row r="521" spans="1:2" x14ac:dyDescent="0.2">
      <c r="A521" s="106" t="e">
        <f t="array" ref="A521">INDEX(MeterDetails[Meter No.],MATCH(0,COUNTIF($A$1:A520,MeterDetails[Meter No.]),0))</f>
        <v>#N/A</v>
      </c>
      <c r="B521" s="2" t="str">
        <f t="shared" si="10"/>
        <v/>
      </c>
    </row>
    <row r="522" spans="1:2" x14ac:dyDescent="0.2">
      <c r="A522" s="106" t="e">
        <f t="array" ref="A522">INDEX(MeterDetails[Meter No.],MATCH(0,COUNTIF($A$1:A521,MeterDetails[Meter No.]),0))</f>
        <v>#N/A</v>
      </c>
      <c r="B522" s="2" t="str">
        <f t="shared" si="10"/>
        <v/>
      </c>
    </row>
    <row r="523" spans="1:2" x14ac:dyDescent="0.2">
      <c r="A523" s="106" t="e">
        <f t="array" ref="A523">INDEX(MeterDetails[Meter No.],MATCH(0,COUNTIF($A$1:A522,MeterDetails[Meter No.]),0))</f>
        <v>#N/A</v>
      </c>
      <c r="B523" s="2" t="str">
        <f t="shared" si="10"/>
        <v/>
      </c>
    </row>
    <row r="524" spans="1:2" x14ac:dyDescent="0.2">
      <c r="A524" s="106" t="e">
        <f t="array" ref="A524">INDEX(MeterDetails[Meter No.],MATCH(0,COUNTIF($A$1:A523,MeterDetails[Meter No.]),0))</f>
        <v>#N/A</v>
      </c>
      <c r="B524" s="2" t="str">
        <f t="shared" si="10"/>
        <v/>
      </c>
    </row>
    <row r="525" spans="1:2" x14ac:dyDescent="0.2">
      <c r="A525" s="106" t="e">
        <f t="array" ref="A525">INDEX(MeterDetails[Meter No.],MATCH(0,COUNTIF($A$1:A524,MeterDetails[Meter No.]),0))</f>
        <v>#N/A</v>
      </c>
      <c r="B525" s="2" t="str">
        <f t="shared" si="10"/>
        <v/>
      </c>
    </row>
    <row r="526" spans="1:2" x14ac:dyDescent="0.2">
      <c r="A526" s="106" t="e">
        <f t="array" ref="A526">INDEX(MeterDetails[Meter No.],MATCH(0,COUNTIF($A$1:A525,MeterDetails[Meter No.]),0))</f>
        <v>#N/A</v>
      </c>
      <c r="B526" s="2" t="str">
        <f t="shared" si="10"/>
        <v/>
      </c>
    </row>
    <row r="527" spans="1:2" x14ac:dyDescent="0.2">
      <c r="A527" s="106" t="e">
        <f t="array" ref="A527">INDEX(MeterDetails[Meter No.],MATCH(0,COUNTIF($A$1:A526,MeterDetails[Meter No.]),0))</f>
        <v>#N/A</v>
      </c>
      <c r="B527" s="2" t="str">
        <f t="shared" si="10"/>
        <v/>
      </c>
    </row>
    <row r="528" spans="1:2" x14ac:dyDescent="0.2">
      <c r="A528" s="106" t="e">
        <f t="array" ref="A528">INDEX(MeterDetails[Meter No.],MATCH(0,COUNTIF($A$1:A527,MeterDetails[Meter No.]),0))</f>
        <v>#N/A</v>
      </c>
      <c r="B528" s="2" t="str">
        <f t="shared" si="10"/>
        <v/>
      </c>
    </row>
    <row r="529" spans="1:2" x14ac:dyDescent="0.2">
      <c r="A529" s="106" t="e">
        <f t="array" ref="A529">INDEX(MeterDetails[Meter No.],MATCH(0,COUNTIF($A$1:A528,MeterDetails[Meter No.]),0))</f>
        <v>#N/A</v>
      </c>
      <c r="B529" s="2" t="str">
        <f t="shared" si="10"/>
        <v/>
      </c>
    </row>
    <row r="530" spans="1:2" x14ac:dyDescent="0.2">
      <c r="A530" s="106" t="e">
        <f t="array" ref="A530">INDEX(MeterDetails[Meter No.],MATCH(0,COUNTIF($A$1:A529,MeterDetails[Meter No.]),0))</f>
        <v>#N/A</v>
      </c>
      <c r="B530" s="2" t="str">
        <f t="shared" si="10"/>
        <v/>
      </c>
    </row>
    <row r="531" spans="1:2" x14ac:dyDescent="0.2">
      <c r="A531" s="106" t="e">
        <f t="array" ref="A531">INDEX(MeterDetails[Meter No.],MATCH(0,COUNTIF($A$1:A530,MeterDetails[Meter No.]),0))</f>
        <v>#N/A</v>
      </c>
      <c r="B531" s="2" t="str">
        <f t="shared" si="10"/>
        <v/>
      </c>
    </row>
    <row r="532" spans="1:2" x14ac:dyDescent="0.2">
      <c r="A532" s="106" t="e">
        <f t="array" ref="A532">INDEX(MeterDetails[Meter No.],MATCH(0,COUNTIF($A$1:A531,MeterDetails[Meter No.]),0))</f>
        <v>#N/A</v>
      </c>
      <c r="B532" s="2" t="str">
        <f t="shared" si="10"/>
        <v/>
      </c>
    </row>
    <row r="533" spans="1:2" x14ac:dyDescent="0.2">
      <c r="A533" s="106" t="e">
        <f t="array" ref="A533">INDEX(MeterDetails[Meter No.],MATCH(0,COUNTIF($A$1:A532,MeterDetails[Meter No.]),0))</f>
        <v>#N/A</v>
      </c>
      <c r="B533" s="2" t="str">
        <f t="shared" si="10"/>
        <v/>
      </c>
    </row>
    <row r="534" spans="1:2" x14ac:dyDescent="0.2">
      <c r="A534" s="106" t="e">
        <f t="array" ref="A534">INDEX(MeterDetails[Meter No.],MATCH(0,COUNTIF($A$1:A533,MeterDetails[Meter No.]),0))</f>
        <v>#N/A</v>
      </c>
      <c r="B534" s="2" t="str">
        <f t="shared" si="10"/>
        <v/>
      </c>
    </row>
    <row r="535" spans="1:2" x14ac:dyDescent="0.2">
      <c r="A535" s="106" t="e">
        <f t="array" ref="A535">INDEX(MeterDetails[Meter No.],MATCH(0,COUNTIF($A$1:A534,MeterDetails[Meter No.]),0))</f>
        <v>#N/A</v>
      </c>
      <c r="B535" s="2" t="str">
        <f t="shared" si="10"/>
        <v/>
      </c>
    </row>
    <row r="536" spans="1:2" x14ac:dyDescent="0.2">
      <c r="A536" s="106" t="e">
        <f t="array" ref="A536">INDEX(MeterDetails[Meter No.],MATCH(0,COUNTIF($A$1:A535,MeterDetails[Meter No.]),0))</f>
        <v>#N/A</v>
      </c>
      <c r="B536" s="2" t="str">
        <f t="shared" si="10"/>
        <v/>
      </c>
    </row>
    <row r="537" spans="1:2" x14ac:dyDescent="0.2">
      <c r="A537" s="106" t="e">
        <f t="array" ref="A537">INDEX(MeterDetails[Meter No.],MATCH(0,COUNTIF($A$1:A536,MeterDetails[Meter No.]),0))</f>
        <v>#N/A</v>
      </c>
      <c r="B537" s="2" t="str">
        <f t="shared" si="10"/>
        <v/>
      </c>
    </row>
    <row r="538" spans="1:2" x14ac:dyDescent="0.2">
      <c r="A538" s="106" t="e">
        <f t="array" ref="A538">INDEX(MeterDetails[Meter No.],MATCH(0,COUNTIF($A$1:A537,MeterDetails[Meter No.]),0))</f>
        <v>#N/A</v>
      </c>
      <c r="B538" s="2" t="str">
        <f t="shared" si="10"/>
        <v/>
      </c>
    </row>
    <row r="539" spans="1:2" x14ac:dyDescent="0.2">
      <c r="A539" s="106" t="e">
        <f t="array" ref="A539">INDEX(MeterDetails[Meter No.],MATCH(0,COUNTIF($A$1:A538,MeterDetails[Meter No.]),0))</f>
        <v>#N/A</v>
      </c>
      <c r="B539" s="2" t="str">
        <f t="shared" si="10"/>
        <v/>
      </c>
    </row>
    <row r="540" spans="1:2" x14ac:dyDescent="0.2">
      <c r="A540" s="106" t="e">
        <f t="array" ref="A540">INDEX(MeterDetails[Meter No.],MATCH(0,COUNTIF($A$1:A539,MeterDetails[Meter No.]),0))</f>
        <v>#N/A</v>
      </c>
      <c r="B540" s="2" t="str">
        <f t="shared" si="10"/>
        <v/>
      </c>
    </row>
    <row r="541" spans="1:2" x14ac:dyDescent="0.2">
      <c r="A541" s="106" t="e">
        <f t="array" ref="A541">INDEX(MeterDetails[Meter No.],MATCH(0,COUNTIF($A$1:A540,MeterDetails[Meter No.]),0))</f>
        <v>#N/A</v>
      </c>
      <c r="B541" s="2" t="str">
        <f t="shared" si="10"/>
        <v/>
      </c>
    </row>
    <row r="542" spans="1:2" x14ac:dyDescent="0.2">
      <c r="A542" s="106" t="e">
        <f t="array" ref="A542">INDEX(MeterDetails[Meter No.],MATCH(0,COUNTIF($A$1:A541,MeterDetails[Meter No.]),0))</f>
        <v>#N/A</v>
      </c>
      <c r="B542" s="2" t="str">
        <f t="shared" si="10"/>
        <v/>
      </c>
    </row>
    <row r="543" spans="1:2" x14ac:dyDescent="0.2">
      <c r="A543" s="106" t="e">
        <f t="array" ref="A543">INDEX(MeterDetails[Meter No.],MATCH(0,COUNTIF($A$1:A542,MeterDetails[Meter No.]),0))</f>
        <v>#N/A</v>
      </c>
      <c r="B543" s="2" t="str">
        <f t="shared" si="10"/>
        <v/>
      </c>
    </row>
    <row r="544" spans="1:2" x14ac:dyDescent="0.2">
      <c r="A544" s="106" t="e">
        <f t="array" ref="A544">INDEX(MeterDetails[Meter No.],MATCH(0,COUNTIF($A$1:A543,MeterDetails[Meter No.]),0))</f>
        <v>#N/A</v>
      </c>
      <c r="B544" s="2" t="str">
        <f t="shared" si="10"/>
        <v/>
      </c>
    </row>
    <row r="545" spans="1:2" x14ac:dyDescent="0.2">
      <c r="A545" s="106" t="e">
        <f t="array" ref="A545">INDEX(MeterDetails[Meter No.],MATCH(0,COUNTIF($A$1:A544,MeterDetails[Meter No.]),0))</f>
        <v>#N/A</v>
      </c>
      <c r="B545" s="2" t="str">
        <f t="shared" si="10"/>
        <v/>
      </c>
    </row>
    <row r="546" spans="1:2" x14ac:dyDescent="0.2">
      <c r="A546" s="106" t="e">
        <f t="array" ref="A546">INDEX(MeterDetails[Meter No.],MATCH(0,COUNTIF($A$1:A545,MeterDetails[Meter No.]),0))</f>
        <v>#N/A</v>
      </c>
      <c r="B546" s="2" t="str">
        <f t="shared" si="10"/>
        <v/>
      </c>
    </row>
    <row r="547" spans="1:2" x14ac:dyDescent="0.2">
      <c r="A547" s="106" t="e">
        <f t="array" ref="A547">INDEX(MeterDetails[Meter No.],MATCH(0,COUNTIF($A$1:A546,MeterDetails[Meter No.]),0))</f>
        <v>#N/A</v>
      </c>
      <c r="B547" s="2" t="str">
        <f t="shared" si="10"/>
        <v/>
      </c>
    </row>
    <row r="548" spans="1:2" x14ac:dyDescent="0.2">
      <c r="A548" s="106" t="e">
        <f t="array" ref="A548">INDEX(MeterDetails[Meter No.],MATCH(0,COUNTIF($A$1:A547,MeterDetails[Meter No.]),0))</f>
        <v>#N/A</v>
      </c>
      <c r="B548" s="2" t="str">
        <f t="shared" si="10"/>
        <v/>
      </c>
    </row>
    <row r="549" spans="1:2" x14ac:dyDescent="0.2">
      <c r="A549" s="106" t="e">
        <f t="array" ref="A549">INDEX(MeterDetails[Meter No.],MATCH(0,COUNTIF($A$1:A548,MeterDetails[Meter No.]),0))</f>
        <v>#N/A</v>
      </c>
      <c r="B549" s="2" t="str">
        <f t="shared" si="10"/>
        <v/>
      </c>
    </row>
    <row r="550" spans="1:2" x14ac:dyDescent="0.2">
      <c r="A550" s="106" t="e">
        <f t="array" ref="A550">INDEX(MeterDetails[Meter No.],MATCH(0,COUNTIF($A$1:A549,MeterDetails[Meter No.]),0))</f>
        <v>#N/A</v>
      </c>
      <c r="B550" s="2" t="str">
        <f t="shared" si="10"/>
        <v/>
      </c>
    </row>
    <row r="551" spans="1:2" x14ac:dyDescent="0.2">
      <c r="A551" s="106" t="e">
        <f t="array" ref="A551">INDEX(MeterDetails[Meter No.],MATCH(0,COUNTIF($A$1:A550,MeterDetails[Meter No.]),0))</f>
        <v>#N/A</v>
      </c>
      <c r="B551" s="2" t="str">
        <f t="shared" si="10"/>
        <v/>
      </c>
    </row>
    <row r="552" spans="1:2" x14ac:dyDescent="0.2">
      <c r="A552" s="106" t="e">
        <f t="array" ref="A552">INDEX(MeterDetails[Meter No.],MATCH(0,COUNTIF($A$1:A551,MeterDetails[Meter No.]),0))</f>
        <v>#N/A</v>
      </c>
      <c r="B552" s="2" t="str">
        <f t="shared" si="10"/>
        <v/>
      </c>
    </row>
    <row r="553" spans="1:2" x14ac:dyDescent="0.2">
      <c r="A553" s="106" t="e">
        <f t="array" ref="A553">INDEX(MeterDetails[Meter No.],MATCH(0,COUNTIF($A$1:A552,MeterDetails[Meter No.]),0))</f>
        <v>#N/A</v>
      </c>
      <c r="B553" s="2" t="str">
        <f t="shared" si="10"/>
        <v/>
      </c>
    </row>
    <row r="554" spans="1:2" x14ac:dyDescent="0.2">
      <c r="A554" s="106" t="e">
        <f t="array" ref="A554">INDEX(MeterDetails[Meter No.],MATCH(0,COUNTIF($A$1:A553,MeterDetails[Meter No.]),0))</f>
        <v>#N/A</v>
      </c>
      <c r="B554" s="2" t="str">
        <f t="shared" si="10"/>
        <v/>
      </c>
    </row>
    <row r="555" spans="1:2" x14ac:dyDescent="0.2">
      <c r="A555" s="106" t="e">
        <f t="array" ref="A555">INDEX(MeterDetails[Meter No.],MATCH(0,COUNTIF($A$1:A554,MeterDetails[Meter No.]),0))</f>
        <v>#N/A</v>
      </c>
      <c r="B555" s="2" t="str">
        <f t="shared" si="10"/>
        <v/>
      </c>
    </row>
    <row r="556" spans="1:2" x14ac:dyDescent="0.2">
      <c r="A556" s="106" t="e">
        <f t="array" ref="A556">INDEX(MeterDetails[Meter No.],MATCH(0,COUNTIF($A$1:A555,MeterDetails[Meter No.]),0))</f>
        <v>#N/A</v>
      </c>
      <c r="B556" s="2" t="str">
        <f t="shared" si="10"/>
        <v/>
      </c>
    </row>
    <row r="557" spans="1:2" x14ac:dyDescent="0.2">
      <c r="A557" s="106" t="e">
        <f t="array" ref="A557">INDEX(MeterDetails[Meter No.],MATCH(0,COUNTIF($A$1:A556,MeterDetails[Meter No.]),0))</f>
        <v>#N/A</v>
      </c>
      <c r="B557" s="2" t="str">
        <f t="shared" si="10"/>
        <v/>
      </c>
    </row>
    <row r="558" spans="1:2" x14ac:dyDescent="0.2">
      <c r="A558" s="106" t="e">
        <f t="array" ref="A558">INDEX(MeterDetails[Meter No.],MATCH(0,COUNTIF($A$1:A557,MeterDetails[Meter No.]),0))</f>
        <v>#N/A</v>
      </c>
      <c r="B558" s="2" t="str">
        <f t="shared" si="10"/>
        <v/>
      </c>
    </row>
    <row r="559" spans="1:2" x14ac:dyDescent="0.2">
      <c r="A559" s="106" t="e">
        <f t="array" ref="A559">INDEX(MeterDetails[Meter No.],MATCH(0,COUNTIF($A$1:A558,MeterDetails[Meter No.]),0))</f>
        <v>#N/A</v>
      </c>
      <c r="B559" s="2" t="str">
        <f t="shared" si="10"/>
        <v/>
      </c>
    </row>
    <row r="560" spans="1:2" x14ac:dyDescent="0.2">
      <c r="A560" s="106" t="e">
        <f t="array" ref="A560">INDEX(MeterDetails[Meter No.],MATCH(0,COUNTIF($A$1:A559,MeterDetails[Meter No.]),0))</f>
        <v>#N/A</v>
      </c>
      <c r="B560" s="2" t="str">
        <f t="shared" si="10"/>
        <v/>
      </c>
    </row>
    <row r="561" spans="1:2" x14ac:dyDescent="0.2">
      <c r="A561" s="106" t="e">
        <f t="array" ref="A561">INDEX(MeterDetails[Meter No.],MATCH(0,COUNTIF($A$1:A560,MeterDetails[Meter No.]),0))</f>
        <v>#N/A</v>
      </c>
      <c r="B561" s="2" t="str">
        <f t="shared" si="10"/>
        <v/>
      </c>
    </row>
    <row r="562" spans="1:2" x14ac:dyDescent="0.2">
      <c r="A562" s="106" t="e">
        <f t="array" ref="A562">INDEX(MeterDetails[Meter No.],MATCH(0,COUNTIF($A$1:A561,MeterDetails[Meter No.]),0))</f>
        <v>#N/A</v>
      </c>
      <c r="B562" s="2" t="str">
        <f t="shared" si="10"/>
        <v/>
      </c>
    </row>
    <row r="563" spans="1:2" x14ac:dyDescent="0.2">
      <c r="A563" s="106" t="e">
        <f t="array" ref="A563">INDEX(MeterDetails[Meter No.],MATCH(0,COUNTIF($A$1:A562,MeterDetails[Meter No.]),0))</f>
        <v>#N/A</v>
      </c>
      <c r="B563" s="2" t="str">
        <f t="shared" si="10"/>
        <v/>
      </c>
    </row>
    <row r="564" spans="1:2" x14ac:dyDescent="0.2">
      <c r="A564" s="106" t="e">
        <f t="array" ref="A564">INDEX(MeterDetails[Meter No.],MATCH(0,COUNTIF($A$1:A563,MeterDetails[Meter No.]),0))</f>
        <v>#N/A</v>
      </c>
      <c r="B564" s="2" t="str">
        <f t="shared" si="10"/>
        <v/>
      </c>
    </row>
    <row r="565" spans="1:2" x14ac:dyDescent="0.2">
      <c r="A565" s="106" t="e">
        <f t="array" ref="A565">INDEX(MeterDetails[Meter No.],MATCH(0,COUNTIF($A$1:A564,MeterDetails[Meter No.]),0))</f>
        <v>#N/A</v>
      </c>
      <c r="B565" s="2" t="str">
        <f t="shared" si="10"/>
        <v/>
      </c>
    </row>
    <row r="566" spans="1:2" x14ac:dyDescent="0.2">
      <c r="A566" s="106" t="e">
        <f t="array" ref="A566">INDEX(MeterDetails[Meter No.],MATCH(0,COUNTIF($A$1:A565,MeterDetails[Meter No.]),0))</f>
        <v>#N/A</v>
      </c>
      <c r="B566" s="2" t="str">
        <f t="shared" si="10"/>
        <v/>
      </c>
    </row>
    <row r="567" spans="1:2" x14ac:dyDescent="0.2">
      <c r="A567" s="106" t="e">
        <f t="array" ref="A567">INDEX(MeterDetails[Meter No.],MATCH(0,COUNTIF($A$1:A566,MeterDetails[Meter No.]),0))</f>
        <v>#N/A</v>
      </c>
      <c r="B567" s="2" t="str">
        <f t="shared" si="10"/>
        <v/>
      </c>
    </row>
    <row r="568" spans="1:2" x14ac:dyDescent="0.2">
      <c r="A568" s="106" t="e">
        <f t="array" ref="A568">INDEX(MeterDetails[Meter No.],MATCH(0,COUNTIF($A$1:A567,MeterDetails[Meter No.]),0))</f>
        <v>#N/A</v>
      </c>
      <c r="B568" s="2" t="str">
        <f t="shared" si="10"/>
        <v/>
      </c>
    </row>
    <row r="569" spans="1:2" x14ac:dyDescent="0.2">
      <c r="A569" s="106" t="e">
        <f t="array" ref="A569">INDEX(MeterDetails[Meter No.],MATCH(0,COUNTIF($A$1:A568,MeterDetails[Meter No.]),0))</f>
        <v>#N/A</v>
      </c>
      <c r="B569" s="2" t="str">
        <f t="shared" si="10"/>
        <v/>
      </c>
    </row>
    <row r="570" spans="1:2" x14ac:dyDescent="0.2">
      <c r="A570" s="106" t="e">
        <f t="array" ref="A570">INDEX(MeterDetails[Meter No.],MATCH(0,COUNTIF($A$1:A569,MeterDetails[Meter No.]),0))</f>
        <v>#N/A</v>
      </c>
      <c r="B570" s="2" t="str">
        <f t="shared" si="10"/>
        <v/>
      </c>
    </row>
    <row r="571" spans="1:2" x14ac:dyDescent="0.2">
      <c r="A571" s="106" t="e">
        <f t="array" ref="A571">INDEX(MeterDetails[Meter No.],MATCH(0,COUNTIF($A$1:A570,MeterDetails[Meter No.]),0))</f>
        <v>#N/A</v>
      </c>
      <c r="B571" s="2" t="str">
        <f t="shared" si="10"/>
        <v/>
      </c>
    </row>
    <row r="572" spans="1:2" x14ac:dyDescent="0.2">
      <c r="A572" s="106" t="e">
        <f t="array" ref="A572">INDEX(MeterDetails[Meter No.],MATCH(0,COUNTIF($A$1:A571,MeterDetails[Meter No.]),0))</f>
        <v>#N/A</v>
      </c>
      <c r="B572" s="2" t="str">
        <f t="shared" si="10"/>
        <v/>
      </c>
    </row>
    <row r="573" spans="1:2" x14ac:dyDescent="0.2">
      <c r="A573" s="106" t="e">
        <f t="array" ref="A573">INDEX(MeterDetails[Meter No.],MATCH(0,COUNTIF($A$1:A572,MeterDetails[Meter No.]),0))</f>
        <v>#N/A</v>
      </c>
      <c r="B573" s="2" t="str">
        <f t="shared" si="10"/>
        <v/>
      </c>
    </row>
    <row r="574" spans="1:2" x14ac:dyDescent="0.2">
      <c r="A574" s="106" t="e">
        <f t="array" ref="A574">INDEX(MeterDetails[Meter No.],MATCH(0,COUNTIF($A$1:A573,MeterDetails[Meter No.]),0))</f>
        <v>#N/A</v>
      </c>
      <c r="B574" s="2" t="str">
        <f t="shared" si="10"/>
        <v/>
      </c>
    </row>
    <row r="575" spans="1:2" x14ac:dyDescent="0.2">
      <c r="A575" s="106" t="e">
        <f t="array" ref="A575">INDEX(MeterDetails[Meter No.],MATCH(0,COUNTIF($A$1:A574,MeterDetails[Meter No.]),0))</f>
        <v>#N/A</v>
      </c>
      <c r="B575" s="2" t="str">
        <f t="shared" si="10"/>
        <v/>
      </c>
    </row>
    <row r="576" spans="1:2" x14ac:dyDescent="0.2">
      <c r="A576" s="106" t="e">
        <f t="array" ref="A576">INDEX(MeterDetails[Meter No.],MATCH(0,COUNTIF($A$1:A575,MeterDetails[Meter No.]),0))</f>
        <v>#N/A</v>
      </c>
      <c r="B576" s="2" t="str">
        <f t="shared" si="10"/>
        <v/>
      </c>
    </row>
    <row r="577" spans="1:2" x14ac:dyDescent="0.2">
      <c r="A577" s="106" t="e">
        <f t="array" ref="A577">INDEX(MeterDetails[Meter No.],MATCH(0,COUNTIF($A$1:A576,MeterDetails[Meter No.]),0))</f>
        <v>#N/A</v>
      </c>
      <c r="B577" s="2" t="str">
        <f t="shared" si="10"/>
        <v/>
      </c>
    </row>
    <row r="578" spans="1:2" x14ac:dyDescent="0.2">
      <c r="A578" s="106" t="e">
        <f t="array" ref="A578">INDEX(MeterDetails[Meter No.],MATCH(0,COUNTIF($A$1:A577,MeterDetails[Meter No.]),0))</f>
        <v>#N/A</v>
      </c>
      <c r="B578" s="2" t="str">
        <f t="shared" ref="B578:B602" si="11">IF(NOT(ISNA(A578)),IF(A578&lt;&gt;0,A578,""),"")</f>
        <v/>
      </c>
    </row>
    <row r="579" spans="1:2" x14ac:dyDescent="0.2">
      <c r="A579" s="106" t="e">
        <f t="array" ref="A579">INDEX(MeterDetails[Meter No.],MATCH(0,COUNTIF($A$1:A578,MeterDetails[Meter No.]),0))</f>
        <v>#N/A</v>
      </c>
      <c r="B579" s="2" t="str">
        <f t="shared" si="11"/>
        <v/>
      </c>
    </row>
    <row r="580" spans="1:2" x14ac:dyDescent="0.2">
      <c r="A580" s="106" t="e">
        <f t="array" ref="A580">INDEX(MeterDetails[Meter No.],MATCH(0,COUNTIF($A$1:A579,MeterDetails[Meter No.]),0))</f>
        <v>#N/A</v>
      </c>
      <c r="B580" s="2" t="str">
        <f t="shared" si="11"/>
        <v/>
      </c>
    </row>
    <row r="581" spans="1:2" x14ac:dyDescent="0.2">
      <c r="A581" s="106" t="e">
        <f t="array" ref="A581">INDEX(MeterDetails[Meter No.],MATCH(0,COUNTIF($A$1:A580,MeterDetails[Meter No.]),0))</f>
        <v>#N/A</v>
      </c>
      <c r="B581" s="2" t="str">
        <f t="shared" si="11"/>
        <v/>
      </c>
    </row>
    <row r="582" spans="1:2" x14ac:dyDescent="0.2">
      <c r="A582" s="106" t="e">
        <f t="array" ref="A582">INDEX(MeterDetails[Meter No.],MATCH(0,COUNTIF($A$1:A581,MeterDetails[Meter No.]),0))</f>
        <v>#N/A</v>
      </c>
      <c r="B582" s="2" t="str">
        <f t="shared" si="11"/>
        <v/>
      </c>
    </row>
    <row r="583" spans="1:2" x14ac:dyDescent="0.2">
      <c r="A583" s="106" t="e">
        <f t="array" ref="A583">INDEX(MeterDetails[Meter No.],MATCH(0,COUNTIF($A$1:A582,MeterDetails[Meter No.]),0))</f>
        <v>#N/A</v>
      </c>
      <c r="B583" s="2" t="str">
        <f t="shared" si="11"/>
        <v/>
      </c>
    </row>
    <row r="584" spans="1:2" x14ac:dyDescent="0.2">
      <c r="A584" s="106" t="e">
        <f t="array" ref="A584">INDEX(MeterDetails[Meter No.],MATCH(0,COUNTIF($A$1:A583,MeterDetails[Meter No.]),0))</f>
        <v>#N/A</v>
      </c>
      <c r="B584" s="2" t="str">
        <f t="shared" si="11"/>
        <v/>
      </c>
    </row>
    <row r="585" spans="1:2" x14ac:dyDescent="0.2">
      <c r="A585" s="106" t="e">
        <f t="array" ref="A585">INDEX(MeterDetails[Meter No.],MATCH(0,COUNTIF($A$1:A584,MeterDetails[Meter No.]),0))</f>
        <v>#N/A</v>
      </c>
      <c r="B585" s="2" t="str">
        <f t="shared" si="11"/>
        <v/>
      </c>
    </row>
    <row r="586" spans="1:2" x14ac:dyDescent="0.2">
      <c r="A586" s="106" t="e">
        <f t="array" ref="A586">INDEX(MeterDetails[Meter No.],MATCH(0,COUNTIF($A$1:A585,MeterDetails[Meter No.]),0))</f>
        <v>#N/A</v>
      </c>
      <c r="B586" s="2" t="str">
        <f t="shared" si="11"/>
        <v/>
      </c>
    </row>
    <row r="587" spans="1:2" x14ac:dyDescent="0.2">
      <c r="A587" s="106" t="e">
        <f t="array" ref="A587">INDEX(MeterDetails[Meter No.],MATCH(0,COUNTIF($A$1:A586,MeterDetails[Meter No.]),0))</f>
        <v>#N/A</v>
      </c>
      <c r="B587" s="2" t="str">
        <f t="shared" si="11"/>
        <v/>
      </c>
    </row>
    <row r="588" spans="1:2" x14ac:dyDescent="0.2">
      <c r="A588" s="106" t="e">
        <f t="array" ref="A588">INDEX(MeterDetails[Meter No.],MATCH(0,COUNTIF($A$1:A587,MeterDetails[Meter No.]),0))</f>
        <v>#N/A</v>
      </c>
      <c r="B588" s="2" t="str">
        <f t="shared" si="11"/>
        <v/>
      </c>
    </row>
    <row r="589" spans="1:2" x14ac:dyDescent="0.2">
      <c r="A589" s="106" t="e">
        <f t="array" ref="A589">INDEX(MeterDetails[Meter No.],MATCH(0,COUNTIF($A$1:A588,MeterDetails[Meter No.]),0))</f>
        <v>#N/A</v>
      </c>
      <c r="B589" s="2" t="str">
        <f t="shared" si="11"/>
        <v/>
      </c>
    </row>
    <row r="590" spans="1:2" x14ac:dyDescent="0.2">
      <c r="A590" s="106" t="e">
        <f t="array" ref="A590">INDEX(MeterDetails[Meter No.],MATCH(0,COUNTIF($A$1:A589,MeterDetails[Meter No.]),0))</f>
        <v>#N/A</v>
      </c>
      <c r="B590" s="2" t="str">
        <f t="shared" si="11"/>
        <v/>
      </c>
    </row>
    <row r="591" spans="1:2" x14ac:dyDescent="0.2">
      <c r="A591" s="106" t="e">
        <f t="array" ref="A591">INDEX(MeterDetails[Meter No.],MATCH(0,COUNTIF($A$1:A590,MeterDetails[Meter No.]),0))</f>
        <v>#N/A</v>
      </c>
      <c r="B591" s="2" t="str">
        <f t="shared" si="11"/>
        <v/>
      </c>
    </row>
    <row r="592" spans="1:2" x14ac:dyDescent="0.2">
      <c r="A592" s="106" t="e">
        <f t="array" ref="A592">INDEX(MeterDetails[Meter No.],MATCH(0,COUNTIF($A$1:A591,MeterDetails[Meter No.]),0))</f>
        <v>#N/A</v>
      </c>
      <c r="B592" s="2" t="str">
        <f t="shared" si="11"/>
        <v/>
      </c>
    </row>
    <row r="593" spans="1:2" x14ac:dyDescent="0.2">
      <c r="A593" s="106" t="e">
        <f t="array" ref="A593">INDEX(MeterDetails[Meter No.],MATCH(0,COUNTIF($A$1:A592,MeterDetails[Meter No.]),0))</f>
        <v>#N/A</v>
      </c>
      <c r="B593" s="2" t="str">
        <f t="shared" si="11"/>
        <v/>
      </c>
    </row>
    <row r="594" spans="1:2" x14ac:dyDescent="0.2">
      <c r="A594" s="106" t="e">
        <f t="array" ref="A594">INDEX(MeterDetails[Meter No.],MATCH(0,COUNTIF($A$1:A593,MeterDetails[Meter No.]),0))</f>
        <v>#N/A</v>
      </c>
      <c r="B594" s="2" t="str">
        <f t="shared" si="11"/>
        <v/>
      </c>
    </row>
    <row r="595" spans="1:2" x14ac:dyDescent="0.2">
      <c r="A595" s="106" t="e">
        <f t="array" ref="A595">INDEX(MeterDetails[Meter No.],MATCH(0,COUNTIF($A$1:A594,MeterDetails[Meter No.]),0))</f>
        <v>#N/A</v>
      </c>
      <c r="B595" s="2" t="str">
        <f t="shared" si="11"/>
        <v/>
      </c>
    </row>
    <row r="596" spans="1:2" x14ac:dyDescent="0.2">
      <c r="A596" s="106" t="e">
        <f t="array" ref="A596">INDEX(MeterDetails[Meter No.],MATCH(0,COUNTIF($A$1:A595,MeterDetails[Meter No.]),0))</f>
        <v>#N/A</v>
      </c>
      <c r="B596" s="2" t="str">
        <f t="shared" si="11"/>
        <v/>
      </c>
    </row>
    <row r="597" spans="1:2" x14ac:dyDescent="0.2">
      <c r="A597" s="106" t="e">
        <f t="array" ref="A597">INDEX(MeterDetails[Meter No.],MATCH(0,COUNTIF($A$1:A596,MeterDetails[Meter No.]),0))</f>
        <v>#N/A</v>
      </c>
      <c r="B597" s="2" t="str">
        <f t="shared" si="11"/>
        <v/>
      </c>
    </row>
    <row r="598" spans="1:2" x14ac:dyDescent="0.2">
      <c r="A598" s="106" t="e">
        <f t="array" ref="A598">INDEX(MeterDetails[Meter No.],MATCH(0,COUNTIF($A$1:A597,MeterDetails[Meter No.]),0))</f>
        <v>#N/A</v>
      </c>
      <c r="B598" s="2" t="str">
        <f t="shared" si="11"/>
        <v/>
      </c>
    </row>
    <row r="599" spans="1:2" x14ac:dyDescent="0.2">
      <c r="A599" s="106" t="e">
        <f t="array" ref="A599">INDEX(MeterDetails[Meter No.],MATCH(0,COUNTIF($A$1:A598,MeterDetails[Meter No.]),0))</f>
        <v>#N/A</v>
      </c>
      <c r="B599" s="2" t="str">
        <f t="shared" si="11"/>
        <v/>
      </c>
    </row>
    <row r="600" spans="1:2" x14ac:dyDescent="0.2">
      <c r="A600" s="106" t="e">
        <f t="array" ref="A600">INDEX(MeterDetails[Meter No.],MATCH(0,COUNTIF($A$1:A599,MeterDetails[Meter No.]),0))</f>
        <v>#N/A</v>
      </c>
      <c r="B600" s="2" t="str">
        <f t="shared" si="11"/>
        <v/>
      </c>
    </row>
    <row r="601" spans="1:2" x14ac:dyDescent="0.2">
      <c r="A601" s="106" t="e">
        <f t="array" ref="A601">INDEX(MeterDetails[Meter No.],MATCH(0,COUNTIF($A$1:A600,MeterDetails[Meter No.]),0))</f>
        <v>#N/A</v>
      </c>
      <c r="B601" s="2" t="str">
        <f t="shared" si="11"/>
        <v/>
      </c>
    </row>
    <row r="602" spans="1:2" x14ac:dyDescent="0.2">
      <c r="A602" s="106" t="e">
        <f t="array" ref="A602">INDEX(MeterDetails[Meter No.],MATCH(0,COUNTIF($A$1:A601,MeterDetails[Meter No.]),0))</f>
        <v>#N/A</v>
      </c>
      <c r="B602" s="2" t="str">
        <f t="shared" si="11"/>
        <v/>
      </c>
    </row>
  </sheetData>
  <sheetProtection algorithmName="SHA-512" hashValue="LpWvmoblPV8QdoVCZJNFByGeEpAM7YKJ78eltSho29dRvAeHjixdc64MQaVLuWFrsoe5mTVzpt24UiOkxrVL9w==" saltValue="KbtWwhkHnEl9eRA9TW4lzQ==" spinCount="100000" sheet="1" objects="1" scenarios="1"/>
  <pageMargins left="0.78749999999999998" right="0.78749999999999998" top="1.05277777777778" bottom="1.05277777777778" header="0.78749999999999998" footer="0.78749999999999998"/>
  <pageSetup paperSize="9" orientation="portrait" horizontalDpi="300" verticalDpi="300" r:id="rId1"/>
  <headerFooter>
    <oddHeader>&amp;C&amp;"Times New Roman,Regular"&amp;12&amp;Kffffff&amp;A</oddHeader>
    <oddFooter>&amp;C&amp;"Times New Roman,Regular"&amp;12&amp;KffffffPage &amp;P</oddFooter>
  </headerFooter>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4F7A5-9D16-477F-9F7A-36635B261153}">
  <dimension ref="A1:AO32"/>
  <sheetViews>
    <sheetView zoomScale="85" zoomScaleNormal="85" workbookViewId="0">
      <selection activeCell="F26" sqref="F26"/>
    </sheetView>
  </sheetViews>
  <sheetFormatPr defaultRowHeight="12.75" x14ac:dyDescent="0.2"/>
  <cols>
    <col min="1" max="1" width="7.5703125" bestFit="1" customWidth="1"/>
    <col min="2" max="2" width="18" bestFit="1" customWidth="1"/>
    <col min="3" max="4" width="6.140625" bestFit="1" customWidth="1"/>
    <col min="5" max="5" width="5.140625" bestFit="1" customWidth="1"/>
    <col min="6" max="6" width="7.140625" bestFit="1" customWidth="1"/>
    <col min="7" max="7" width="6.140625" bestFit="1" customWidth="1"/>
    <col min="8" max="39" width="14.5703125" customWidth="1"/>
    <col min="40" max="40" width="7.5703125" bestFit="1" customWidth="1"/>
    <col min="41" max="41" width="18" bestFit="1" customWidth="1"/>
    <col min="42" max="42" width="10.28515625" bestFit="1" customWidth="1"/>
    <col min="43" max="43" width="7.140625" bestFit="1" customWidth="1"/>
    <col min="44" max="44" width="6.140625" bestFit="1" customWidth="1"/>
    <col min="45" max="46" width="10.28515625" bestFit="1" customWidth="1"/>
    <col min="47" max="48" width="7.140625" bestFit="1" customWidth="1"/>
    <col min="49" max="51" width="6.140625" bestFit="1" customWidth="1"/>
    <col min="52" max="52" width="7.140625" bestFit="1" customWidth="1"/>
    <col min="53" max="471" width="20.28515625" bestFit="1" customWidth="1"/>
    <col min="472" max="472" width="22.28515625" bestFit="1" customWidth="1"/>
    <col min="473" max="473" width="23.28515625" bestFit="1" customWidth="1"/>
    <col min="474" max="474" width="20.7109375" bestFit="1" customWidth="1"/>
    <col min="475" max="475" width="19.28515625" bestFit="1" customWidth="1"/>
    <col min="476" max="476" width="18.5703125" bestFit="1" customWidth="1"/>
    <col min="477" max="477" width="19.42578125" bestFit="1" customWidth="1"/>
    <col min="478" max="478" width="18.5703125" bestFit="1" customWidth="1"/>
    <col min="479" max="479" width="21.85546875" bestFit="1" customWidth="1"/>
    <col min="480" max="480" width="25.5703125" bestFit="1" customWidth="1"/>
    <col min="481" max="481" width="22.42578125" bestFit="1" customWidth="1"/>
    <col min="482" max="483" width="24.7109375" bestFit="1" customWidth="1"/>
  </cols>
  <sheetData>
    <row r="1" spans="2:37" x14ac:dyDescent="0.2">
      <c r="B1">
        <v>2015</v>
      </c>
      <c r="C1">
        <v>2016</v>
      </c>
      <c r="D1">
        <v>2017</v>
      </c>
      <c r="E1">
        <v>2018</v>
      </c>
      <c r="F1">
        <v>2019</v>
      </c>
      <c r="G1">
        <v>2020</v>
      </c>
      <c r="H1">
        <v>2021</v>
      </c>
      <c r="I1">
        <v>2022</v>
      </c>
      <c r="J1">
        <v>2023</v>
      </c>
      <c r="K1">
        <v>2024</v>
      </c>
      <c r="L1">
        <v>2025</v>
      </c>
      <c r="M1">
        <v>2026</v>
      </c>
      <c r="N1">
        <v>2027</v>
      </c>
      <c r="O1">
        <v>2028</v>
      </c>
      <c r="P1">
        <v>2029</v>
      </c>
      <c r="Q1">
        <v>2030</v>
      </c>
      <c r="R1">
        <v>2031</v>
      </c>
      <c r="S1">
        <v>2032</v>
      </c>
      <c r="T1">
        <v>2033</v>
      </c>
      <c r="U1">
        <v>2034</v>
      </c>
      <c r="V1">
        <v>2035</v>
      </c>
      <c r="W1">
        <v>2036</v>
      </c>
      <c r="X1">
        <v>2037</v>
      </c>
      <c r="Y1">
        <v>2038</v>
      </c>
      <c r="Z1">
        <v>2039</v>
      </c>
      <c r="AA1">
        <v>2040</v>
      </c>
      <c r="AB1">
        <v>2041</v>
      </c>
      <c r="AC1">
        <v>2042</v>
      </c>
      <c r="AD1">
        <v>2043</v>
      </c>
      <c r="AE1">
        <v>2044</v>
      </c>
      <c r="AF1">
        <v>2045</v>
      </c>
      <c r="AG1">
        <v>2046</v>
      </c>
      <c r="AH1">
        <v>2047</v>
      </c>
      <c r="AI1">
        <v>2048</v>
      </c>
      <c r="AJ1">
        <v>2049</v>
      </c>
      <c r="AK1">
        <v>2050</v>
      </c>
    </row>
    <row r="17" spans="1:41" x14ac:dyDescent="0.2">
      <c r="A17" s="111" t="s">
        <v>117</v>
      </c>
      <c r="B17" t="s">
        <v>142</v>
      </c>
      <c r="AN17" s="111" t="s">
        <v>117</v>
      </c>
      <c r="AO17" t="s">
        <v>142</v>
      </c>
    </row>
    <row r="19" spans="1:41" x14ac:dyDescent="0.2">
      <c r="B19" s="111" t="s">
        <v>143</v>
      </c>
      <c r="AO19" s="111" t="s">
        <v>143</v>
      </c>
    </row>
    <row r="20" spans="1:41" x14ac:dyDescent="0.2">
      <c r="A20" s="111" t="s">
        <v>156</v>
      </c>
      <c r="B20">
        <v>2025</v>
      </c>
      <c r="AN20" s="111" t="s">
        <v>156</v>
      </c>
      <c r="AO20">
        <v>2025</v>
      </c>
    </row>
    <row r="21" spans="1:41" x14ac:dyDescent="0.2">
      <c r="A21" s="126" t="s">
        <v>145</v>
      </c>
      <c r="B21" s="125">
        <v>0</v>
      </c>
      <c r="AN21" s="126" t="s">
        <v>145</v>
      </c>
      <c r="AO21" s="125">
        <v>0</v>
      </c>
    </row>
    <row r="22" spans="1:41" x14ac:dyDescent="0.2">
      <c r="A22" s="126" t="s">
        <v>144</v>
      </c>
      <c r="B22" s="125">
        <v>0</v>
      </c>
      <c r="AN22" s="126" t="s">
        <v>144</v>
      </c>
      <c r="AO22" s="125">
        <v>0</v>
      </c>
    </row>
    <row r="23" spans="1:41" x14ac:dyDescent="0.2">
      <c r="A23" s="126" t="s">
        <v>146</v>
      </c>
      <c r="B23" s="125">
        <v>0</v>
      </c>
      <c r="AN23" s="126" t="s">
        <v>146</v>
      </c>
      <c r="AO23" s="125">
        <v>0</v>
      </c>
    </row>
    <row r="24" spans="1:41" x14ac:dyDescent="0.2">
      <c r="A24" s="126" t="s">
        <v>147</v>
      </c>
      <c r="B24" s="125">
        <v>0</v>
      </c>
      <c r="AN24" s="126" t="s">
        <v>147</v>
      </c>
      <c r="AO24" s="125">
        <v>0</v>
      </c>
    </row>
    <row r="25" spans="1:41" x14ac:dyDescent="0.2">
      <c r="A25" s="126" t="s">
        <v>148</v>
      </c>
      <c r="B25" s="125">
        <v>0</v>
      </c>
      <c r="AN25" s="126" t="s">
        <v>148</v>
      </c>
      <c r="AO25" s="125">
        <v>0</v>
      </c>
    </row>
    <row r="26" spans="1:41" x14ac:dyDescent="0.2">
      <c r="A26" s="126" t="s">
        <v>149</v>
      </c>
      <c r="B26" s="125">
        <v>0</v>
      </c>
      <c r="AN26" s="126" t="s">
        <v>149</v>
      </c>
      <c r="AO26" s="125">
        <v>0</v>
      </c>
    </row>
    <row r="27" spans="1:41" x14ac:dyDescent="0.2">
      <c r="A27" s="126" t="s">
        <v>150</v>
      </c>
      <c r="B27" s="125">
        <v>0</v>
      </c>
      <c r="AN27" s="126" t="s">
        <v>150</v>
      </c>
      <c r="AO27" s="125">
        <v>0</v>
      </c>
    </row>
    <row r="28" spans="1:41" x14ac:dyDescent="0.2">
      <c r="A28" s="126" t="s">
        <v>151</v>
      </c>
      <c r="B28" s="125">
        <v>0</v>
      </c>
      <c r="AN28" s="126" t="s">
        <v>151</v>
      </c>
      <c r="AO28" s="125">
        <v>0</v>
      </c>
    </row>
    <row r="29" spans="1:41" x14ac:dyDescent="0.2">
      <c r="A29" s="126" t="s">
        <v>152</v>
      </c>
      <c r="B29" s="125">
        <v>0</v>
      </c>
      <c r="AN29" s="126" t="s">
        <v>152</v>
      </c>
      <c r="AO29" s="125">
        <v>0</v>
      </c>
    </row>
    <row r="30" spans="1:41" x14ac:dyDescent="0.2">
      <c r="A30" s="126" t="s">
        <v>153</v>
      </c>
      <c r="B30" s="125">
        <v>0</v>
      </c>
      <c r="AN30" s="126" t="s">
        <v>153</v>
      </c>
      <c r="AO30" s="125">
        <v>0</v>
      </c>
    </row>
    <row r="31" spans="1:41" x14ac:dyDescent="0.2">
      <c r="A31" s="126" t="s">
        <v>154</v>
      </c>
      <c r="B31" s="125">
        <v>0</v>
      </c>
      <c r="AN31" s="126" t="s">
        <v>154</v>
      </c>
      <c r="AO31" s="125">
        <v>0</v>
      </c>
    </row>
    <row r="32" spans="1:41" x14ac:dyDescent="0.2">
      <c r="A32" s="126" t="s">
        <v>155</v>
      </c>
      <c r="B32" s="125">
        <v>0</v>
      </c>
      <c r="AN32" s="126" t="s">
        <v>155</v>
      </c>
      <c r="AO32" s="125">
        <v>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8D26D7729DC404C8656BACE387338A9" ma:contentTypeVersion="1" ma:contentTypeDescription="Create a new document." ma:contentTypeScope="" ma:versionID="0bada1de042ab64004e1b9894a5e21a1">
  <xsd:schema xmlns:xsd="http://www.w3.org/2001/XMLSchema" xmlns:xs="http://www.w3.org/2001/XMLSchema" xmlns:p="http://schemas.microsoft.com/office/2006/metadata/properties" xmlns:ns1="http://schemas.microsoft.com/sharepoint/v3" targetNamespace="http://schemas.microsoft.com/office/2006/metadata/properties" ma:root="true" ma:fieldsID="ff01fac345008aa34b3a53f2166bf3c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9F96974B-D6EA-4B29-B2EB-F7C577651E9D}">
  <ds:schemaRefs>
    <ds:schemaRef ds:uri="http://schemas.microsoft.com/sharepoint/v3/contenttype/forms"/>
  </ds:schemaRefs>
</ds:datastoreItem>
</file>

<file path=customXml/itemProps2.xml><?xml version="1.0" encoding="utf-8"?>
<ds:datastoreItem xmlns:ds="http://schemas.openxmlformats.org/officeDocument/2006/customXml" ds:itemID="{A62703F6-829B-470D-8E2A-C2EABD80B147}"/>
</file>

<file path=customXml/itemProps3.xml><?xml version="1.0" encoding="utf-8"?>
<ds:datastoreItem xmlns:ds="http://schemas.openxmlformats.org/officeDocument/2006/customXml" ds:itemID="{39137E53-B23E-4B95-AEAC-85D4A23D9C8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Dashboard</vt:lpstr>
      <vt:lpstr>Notes</vt:lpstr>
      <vt:lpstr>Departments</vt:lpstr>
      <vt:lpstr>MeterDetails</vt:lpstr>
      <vt:lpstr>2025</vt:lpstr>
      <vt:lpstr>Calc_General_Data</vt:lpstr>
      <vt:lpstr>Calc_Meters</vt:lpstr>
      <vt:lpstr>Charts</vt:lpstr>
      <vt:lpstr>Dashboard!Print_Area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JVL Agathe</dc:creator>
  <cp:keywords/>
  <dc:description/>
  <cp:lastModifiedBy>JVL Agathe</cp:lastModifiedBy>
  <cp:revision>26</cp:revision>
  <cp:lastPrinted>2026-04-26T20:17:40Z</cp:lastPrinted>
  <dcterms:created xsi:type="dcterms:W3CDTF">2021-09-02T05:52:34Z</dcterms:created>
  <dcterms:modified xsi:type="dcterms:W3CDTF">2026-05-13T07:29:12Z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0x01010088D26D7729DC404C8656BACE387338A9</vt:lpwstr>
  </property>
</Properties>
</file>